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statika dynamika/Bratislavská 68/revize 17.5.2022/"/>
    </mc:Choice>
  </mc:AlternateContent>
  <xr:revisionPtr revIDLastSave="0" documentId="8_{CAC332DC-6BDF-4C17-9FEC-2F4D2E8BAFAA}" xr6:coauthVersionLast="47" xr6:coauthVersionMax="47" xr10:uidLastSave="{00000000-0000-0000-0000-000000000000}"/>
  <bookViews>
    <workbookView xWindow="-28920" yWindow="-2865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 1 Naklady" sheetId="12" r:id="rId4"/>
    <sheet name="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Naklady'!$A$1:$X$17</definedName>
    <definedName name="_xlnm.Print_Area" localSheetId="4">'1 1 Pol'!$A$1:$X$128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127" i="13"/>
  <c r="G8" i="13"/>
  <c r="G9" i="13"/>
  <c r="I9" i="13"/>
  <c r="I8" i="13" s="1"/>
  <c r="K9" i="13"/>
  <c r="K8" i="13" s="1"/>
  <c r="M9" i="13"/>
  <c r="M8" i="13" s="1"/>
  <c r="O9" i="13"/>
  <c r="Q9" i="13"/>
  <c r="Q8" i="13" s="1"/>
  <c r="V9" i="13"/>
  <c r="V8" i="13" s="1"/>
  <c r="G11" i="13"/>
  <c r="I11" i="13"/>
  <c r="K11" i="13"/>
  <c r="M11" i="13"/>
  <c r="O11" i="13"/>
  <c r="O8" i="13" s="1"/>
  <c r="Q11" i="13"/>
  <c r="V11" i="13"/>
  <c r="G13" i="13"/>
  <c r="I13" i="13"/>
  <c r="K13" i="13"/>
  <c r="M13" i="13"/>
  <c r="O13" i="13"/>
  <c r="Q13" i="13"/>
  <c r="V13" i="13"/>
  <c r="G15" i="13"/>
  <c r="M15" i="13" s="1"/>
  <c r="I15" i="13"/>
  <c r="K15" i="13"/>
  <c r="O15" i="13"/>
  <c r="Q15" i="13"/>
  <c r="V15" i="13"/>
  <c r="Q18" i="13"/>
  <c r="G19" i="13"/>
  <c r="G18" i="13" s="1"/>
  <c r="I19" i="13"/>
  <c r="I18" i="13" s="1"/>
  <c r="K19" i="13"/>
  <c r="K18" i="13" s="1"/>
  <c r="M19" i="13"/>
  <c r="M18" i="13" s="1"/>
  <c r="O19" i="13"/>
  <c r="O18" i="13" s="1"/>
  <c r="Q19" i="13"/>
  <c r="V19" i="13"/>
  <c r="V18" i="13" s="1"/>
  <c r="G22" i="13"/>
  <c r="G21" i="13" s="1"/>
  <c r="I22" i="13"/>
  <c r="I21" i="13" s="1"/>
  <c r="K22" i="13"/>
  <c r="O22" i="13"/>
  <c r="O21" i="13" s="1"/>
  <c r="Q22" i="13"/>
  <c r="Q21" i="13" s="1"/>
  <c r="V22" i="13"/>
  <c r="V21" i="13" s="1"/>
  <c r="G25" i="13"/>
  <c r="I25" i="13"/>
  <c r="K25" i="13"/>
  <c r="K21" i="13" s="1"/>
  <c r="M25" i="13"/>
  <c r="O25" i="13"/>
  <c r="Q25" i="13"/>
  <c r="V25" i="13"/>
  <c r="G27" i="13"/>
  <c r="I27" i="13"/>
  <c r="K27" i="13"/>
  <c r="M27" i="13"/>
  <c r="O27" i="13"/>
  <c r="Q27" i="13"/>
  <c r="V27" i="13"/>
  <c r="G29" i="13"/>
  <c r="G30" i="13"/>
  <c r="M30" i="13" s="1"/>
  <c r="M29" i="13" s="1"/>
  <c r="I30" i="13"/>
  <c r="I29" i="13" s="1"/>
  <c r="K30" i="13"/>
  <c r="K29" i="13" s="1"/>
  <c r="O30" i="13"/>
  <c r="O29" i="13" s="1"/>
  <c r="Q30" i="13"/>
  <c r="Q29" i="13" s="1"/>
  <c r="V30" i="13"/>
  <c r="V29" i="13" s="1"/>
  <c r="G33" i="13"/>
  <c r="G32" i="13" s="1"/>
  <c r="I33" i="13"/>
  <c r="K33" i="13"/>
  <c r="M33" i="13"/>
  <c r="M32" i="13" s="1"/>
  <c r="O33" i="13"/>
  <c r="O32" i="13" s="1"/>
  <c r="Q33" i="13"/>
  <c r="V33" i="13"/>
  <c r="V32" i="13" s="1"/>
  <c r="G37" i="13"/>
  <c r="M37" i="13" s="1"/>
  <c r="I37" i="13"/>
  <c r="K37" i="13"/>
  <c r="O37" i="13"/>
  <c r="Q37" i="13"/>
  <c r="V37" i="13"/>
  <c r="G39" i="13"/>
  <c r="M39" i="13" s="1"/>
  <c r="I39" i="13"/>
  <c r="I32" i="13" s="1"/>
  <c r="K39" i="13"/>
  <c r="O39" i="13"/>
  <c r="Q39" i="13"/>
  <c r="Q32" i="13" s="1"/>
  <c r="V39" i="13"/>
  <c r="G41" i="13"/>
  <c r="I41" i="13"/>
  <c r="K41" i="13"/>
  <c r="M41" i="13"/>
  <c r="O41" i="13"/>
  <c r="Q41" i="13"/>
  <c r="V41" i="13"/>
  <c r="G43" i="13"/>
  <c r="I43" i="13"/>
  <c r="K43" i="13"/>
  <c r="M43" i="13"/>
  <c r="O43" i="13"/>
  <c r="Q43" i="13"/>
  <c r="V43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2" i="13"/>
  <c r="M52" i="13" s="1"/>
  <c r="I52" i="13"/>
  <c r="K52" i="13"/>
  <c r="K32" i="13" s="1"/>
  <c r="O52" i="13"/>
  <c r="Q52" i="13"/>
  <c r="V52" i="13"/>
  <c r="G54" i="13"/>
  <c r="I54" i="13"/>
  <c r="K54" i="13"/>
  <c r="M54" i="13"/>
  <c r="O54" i="13"/>
  <c r="Q54" i="13"/>
  <c r="V54" i="13"/>
  <c r="G63" i="13"/>
  <c r="M63" i="13" s="1"/>
  <c r="I63" i="13"/>
  <c r="K63" i="13"/>
  <c r="O63" i="13"/>
  <c r="Q63" i="13"/>
  <c r="V63" i="13"/>
  <c r="G71" i="13"/>
  <c r="M71" i="13" s="1"/>
  <c r="I71" i="13"/>
  <c r="K71" i="13"/>
  <c r="O71" i="13"/>
  <c r="Q71" i="13"/>
  <c r="V71" i="13"/>
  <c r="G75" i="13"/>
  <c r="I75" i="13"/>
  <c r="K75" i="13"/>
  <c r="M75" i="13"/>
  <c r="O75" i="13"/>
  <c r="Q75" i="13"/>
  <c r="V75" i="13"/>
  <c r="G85" i="13"/>
  <c r="I85" i="13"/>
  <c r="K85" i="13"/>
  <c r="M85" i="13"/>
  <c r="O85" i="13"/>
  <c r="Q85" i="13"/>
  <c r="V85" i="13"/>
  <c r="G87" i="13"/>
  <c r="O87" i="13"/>
  <c r="G88" i="13"/>
  <c r="M88" i="13" s="1"/>
  <c r="M87" i="13" s="1"/>
  <c r="I88" i="13"/>
  <c r="I87" i="13" s="1"/>
  <c r="K88" i="13"/>
  <c r="K87" i="13" s="1"/>
  <c r="O88" i="13"/>
  <c r="Q88" i="13"/>
  <c r="Q87" i="13" s="1"/>
  <c r="V88" i="13"/>
  <c r="V87" i="13" s="1"/>
  <c r="G90" i="13"/>
  <c r="M90" i="13" s="1"/>
  <c r="I90" i="13"/>
  <c r="K90" i="13"/>
  <c r="O90" i="13"/>
  <c r="Q90" i="13"/>
  <c r="V90" i="13"/>
  <c r="G92" i="13"/>
  <c r="I92" i="13"/>
  <c r="K92" i="13"/>
  <c r="M92" i="13"/>
  <c r="O92" i="13"/>
  <c r="Q92" i="13"/>
  <c r="V92" i="13"/>
  <c r="G94" i="13"/>
  <c r="O94" i="13"/>
  <c r="G95" i="13"/>
  <c r="M95" i="13" s="1"/>
  <c r="I95" i="13"/>
  <c r="I94" i="13" s="1"/>
  <c r="K95" i="13"/>
  <c r="K94" i="13" s="1"/>
  <c r="O95" i="13"/>
  <c r="Q95" i="13"/>
  <c r="Q94" i="13" s="1"/>
  <c r="V95" i="13"/>
  <c r="V94" i="13" s="1"/>
  <c r="G97" i="13"/>
  <c r="I97" i="13"/>
  <c r="K97" i="13"/>
  <c r="M97" i="13"/>
  <c r="O97" i="13"/>
  <c r="Q97" i="13"/>
  <c r="V97" i="13"/>
  <c r="G99" i="13"/>
  <c r="I99" i="13"/>
  <c r="K99" i="13"/>
  <c r="M99" i="13"/>
  <c r="O99" i="13"/>
  <c r="Q99" i="13"/>
  <c r="V99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Q105" i="13"/>
  <c r="V105" i="13"/>
  <c r="G107" i="13"/>
  <c r="I107" i="13"/>
  <c r="K107" i="13"/>
  <c r="M107" i="13"/>
  <c r="O107" i="13"/>
  <c r="Q107" i="13"/>
  <c r="V107" i="13"/>
  <c r="G109" i="13"/>
  <c r="G110" i="13"/>
  <c r="M110" i="13" s="1"/>
  <c r="I110" i="13"/>
  <c r="I109" i="13" s="1"/>
  <c r="K110" i="13"/>
  <c r="K109" i="13" s="1"/>
  <c r="O110" i="13"/>
  <c r="Q110" i="13"/>
  <c r="Q109" i="13" s="1"/>
  <c r="V110" i="13"/>
  <c r="V109" i="13" s="1"/>
  <c r="G114" i="13"/>
  <c r="I114" i="13"/>
  <c r="K114" i="13"/>
  <c r="M114" i="13"/>
  <c r="O114" i="13"/>
  <c r="Q114" i="13"/>
  <c r="V114" i="13"/>
  <c r="G120" i="13"/>
  <c r="I120" i="13"/>
  <c r="K120" i="13"/>
  <c r="M120" i="13"/>
  <c r="O120" i="13"/>
  <c r="Q120" i="13"/>
  <c r="V120" i="13"/>
  <c r="G121" i="13"/>
  <c r="M121" i="13" s="1"/>
  <c r="I121" i="13"/>
  <c r="K121" i="13"/>
  <c r="O121" i="13"/>
  <c r="O109" i="13" s="1"/>
  <c r="Q121" i="13"/>
  <c r="V121" i="13"/>
  <c r="G122" i="13"/>
  <c r="M122" i="13" s="1"/>
  <c r="I122" i="13"/>
  <c r="K122" i="13"/>
  <c r="O122" i="13"/>
  <c r="Q122" i="13"/>
  <c r="V122" i="13"/>
  <c r="G123" i="13"/>
  <c r="M123" i="13" s="1"/>
  <c r="I123" i="13"/>
  <c r="K123" i="13"/>
  <c r="O123" i="13"/>
  <c r="Q123" i="13"/>
  <c r="V123" i="13"/>
  <c r="G124" i="13"/>
  <c r="I124" i="13"/>
  <c r="K124" i="13"/>
  <c r="M124" i="13"/>
  <c r="O124" i="13"/>
  <c r="Q124" i="13"/>
  <c r="V124" i="13"/>
  <c r="G125" i="13"/>
  <c r="M125" i="13" s="1"/>
  <c r="I125" i="13"/>
  <c r="K125" i="13"/>
  <c r="O125" i="13"/>
  <c r="Q125" i="13"/>
  <c r="V125" i="13"/>
  <c r="AE127" i="13"/>
  <c r="AF127" i="13"/>
  <c r="G16" i="12"/>
  <c r="G8" i="12"/>
  <c r="K8" i="12"/>
  <c r="G9" i="12"/>
  <c r="I9" i="12"/>
  <c r="I8" i="12" s="1"/>
  <c r="K9" i="12"/>
  <c r="M9" i="12"/>
  <c r="M8" i="12" s="1"/>
  <c r="O9" i="12"/>
  <c r="O8" i="12" s="1"/>
  <c r="Q9" i="12"/>
  <c r="Q8" i="12" s="1"/>
  <c r="V9" i="12"/>
  <c r="V8" i="12" s="1"/>
  <c r="G10" i="12"/>
  <c r="O10" i="12"/>
  <c r="Q10" i="12"/>
  <c r="V10" i="12"/>
  <c r="G11" i="12"/>
  <c r="I11" i="12"/>
  <c r="I10" i="12" s="1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K10" i="12" s="1"/>
  <c r="O14" i="12"/>
  <c r="Q14" i="12"/>
  <c r="V14" i="12"/>
  <c r="AE16" i="12"/>
  <c r="AF16" i="12"/>
  <c r="I20" i="1"/>
  <c r="I19" i="1"/>
  <c r="I18" i="1"/>
  <c r="I17" i="1"/>
  <c r="I16" i="1"/>
  <c r="I67" i="1"/>
  <c r="J66" i="1" s="1"/>
  <c r="F45" i="1"/>
  <c r="G23" i="1" s="1"/>
  <c r="G45" i="1"/>
  <c r="G25" i="1" s="1"/>
  <c r="A25" i="1" s="1"/>
  <c r="H44" i="1"/>
  <c r="I44" i="1" s="1"/>
  <c r="H43" i="1"/>
  <c r="I43" i="1" s="1"/>
  <c r="H42" i="1"/>
  <c r="H41" i="1"/>
  <c r="I41" i="1" s="1"/>
  <c r="H40" i="1"/>
  <c r="I40" i="1" s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J64" i="1" l="1"/>
  <c r="J63" i="1"/>
  <c r="J57" i="1"/>
  <c r="J59" i="1"/>
  <c r="J65" i="1"/>
  <c r="J60" i="1"/>
  <c r="J61" i="1"/>
  <c r="A26" i="1"/>
  <c r="G26" i="1"/>
  <c r="A23" i="1"/>
  <c r="G28" i="1"/>
  <c r="M94" i="13"/>
  <c r="M109" i="13"/>
  <c r="M22" i="13"/>
  <c r="M21" i="13" s="1"/>
  <c r="M10" i="12"/>
  <c r="I21" i="1"/>
  <c r="J58" i="1"/>
  <c r="J62" i="1"/>
  <c r="J44" i="1"/>
  <c r="J41" i="1"/>
  <c r="J40" i="1"/>
  <c r="J43" i="1"/>
  <c r="J39" i="1"/>
  <c r="J45" i="1" s="1"/>
  <c r="H45" i="1"/>
  <c r="J67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76E05034-7D04-4297-9626-6BEE46E5787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B384879-456F-40A9-A5B4-6C8DE5B9643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9537E099-755E-449D-A3CA-97F03D0827D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51C7E32-50EF-48E0-AA84-52FACA6719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<sst xmlns="http://schemas.openxmlformats.org/spreadsheetml/2006/main" count="742" uniqueCount="292">
  <si>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</si>
  <si>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</si>
  <si>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</si>
  <si>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</si>
  <si>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</si>
  <si>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</si>
  <si>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</si>
  <si>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</si>
  <si>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</si>
  <si>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</si>
  <si>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</si>
  <si>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</si>
  <si>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</si>
  <si>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</si>
  <si>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</si>
  <si>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</si>
  <si>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</si>
  <si>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</si>
  <si>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</si>
  <si>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</si>
  <si>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</si>
  <si>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</si>
  <si>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</si>
  <si>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</si>
  <si>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</si>
  <si>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</si>
  <si>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</si>
  <si>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</si>
  <si>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</si>
  <si>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</si>
  <si>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</si>
  <si>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</si>
  <si>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</si>
  <si>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</si>
  <si>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</si>
  <si>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</si>
  <si>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</si>
  <si>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</si>
  <si>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</si>
  <si>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</si>
  <si>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</si>
  <si>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</si>
  <si>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</si>
  <si>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22-03.01</t>
  </si>
  <si>
    <t>BRATISLAVSKÁ 68 - PD OPRAVA JIŽNÍHO KŘÍDLA STŘECHY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</si>
  <si>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</si>
  <si>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</si>
  <si>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</si>
  <si>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</si>
  <si>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</si>
  <si>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</si>
  <si>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</si>
  <si>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Ostatní a vedlejší náklady</t>
  </si>
  <si>
    <t>1</t>
  </si>
  <si>
    <t>OSTATNÍ A VEDLEJŠÍ NÁKLADY</t>
  </si>
  <si>
    <t>Stavební objekt</t>
  </si>
  <si>
    <t>JIŽNÍ KŘÍDLO STŘECHY - PROVIZORNÍ ZAJIŠTĚNÍ</t>
  </si>
  <si>
    <t>PROVIZORNÍ ZAJIŠTĚNÍ KROVU</t>
  </si>
  <si>
    <t>Celkem za stavbu</t>
  </si>
  <si>
    <t>CZK</t>
  </si>
  <si>
    <t>#POPS</t>
  </si>
  <si>
    <t>Popis stavby: 22-03.01 - BRATISLAVSKÁ 68 - PD OPRAVA JIŽNÍHO KŘÍDLA STŘECHY</t>
  </si>
  <si>
    <t>#POPO</t>
  </si>
  <si>
    <t>Popis objektu: 0 - OSTATNÍ A VEDLEJŠÍ NÁKLADY</t>
  </si>
  <si>
    <t>#POPR</t>
  </si>
  <si>
    <t>Popis rozpočtu: 1 - OSTATNÍ A VEDLEJŠÍ NÁKLADY</t>
  </si>
  <si>
    <t>Popis objektu: 1 - JIŽNÍ KŘÍDLO STŘECHY - PROVIZORNÍ ZAJIŠTĚNÍ</t>
  </si>
  <si>
    <t>Popis rozpočtu: 1 - PROVIZORNÍ ZAJIŠTĚNÍ KROVU</t>
  </si>
  <si>
    <t>Rekapitulace dílů</t>
  </si>
  <si>
    <t>Typ dílu</t>
  </si>
  <si>
    <t>4</t>
  </si>
  <si>
    <t>Vodorovné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</si>
  <si>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</si>
  <si>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</si>
  <si>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</si>
  <si>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</si>
  <si>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</si>
  <si>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</si>
  <si>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</si>
  <si>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</si>
  <si>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</si>
  <si>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</si>
  <si>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</si>
  <si>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</si>
  <si>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</si>
  <si>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</si>
  <si>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</si>
  <si>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</si>
  <si>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</si>
  <si>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</si>
  <si>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</si>
  <si>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</si>
  <si>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</si>
  <si>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</si>
  <si>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</si>
  <si>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</si>
  <si>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</si>
  <si>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</si>
  <si>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</si>
  <si>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</si>
  <si>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</si>
  <si>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</si>
  <si>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</si>
  <si>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</si>
  <si>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</si>
  <si>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</si>
  <si>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</si>
  <si>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</si>
  <si>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</si>
  <si>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</si>
  <si>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</si>
  <si>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</si>
  <si>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</si>
  <si>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</si>
  <si>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</si>
  <si>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</si>
  <si>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</si>
  <si>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</si>
  <si>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</si>
  <si>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</si>
  <si>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</si>
  <si>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</si>
  <si>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22/ I</t>
  </si>
  <si>
    <t>Indiv</t>
  </si>
  <si>
    <t>VRN</t>
  </si>
  <si>
    <t>POL99_2</t>
  </si>
  <si>
    <t>005122 R</t>
  </si>
  <si>
    <t>Provozní vlivy</t>
  </si>
  <si>
    <t>POL99_1</t>
  </si>
  <si>
    <t>005211080R</t>
  </si>
  <si>
    <t xml:space="preserve">Bezpečnostní a hygienická opatření na staveništi </t>
  </si>
  <si>
    <t>POL99_8</t>
  </si>
  <si>
    <t>005211030R</t>
  </si>
  <si>
    <t xml:space="preserve">Dočasná dopravní opatření </t>
  </si>
  <si>
    <t>005211040R</t>
  </si>
  <si>
    <t xml:space="preserve">Užívání veřejných ploch a prostranství  </t>
  </si>
  <si>
    <t>SUM</t>
  </si>
  <si>
    <t>END</t>
  </si>
  <si>
    <t>Položkový soupis prací a dodávek</t>
  </si>
  <si>
    <t>417321315R00</t>
  </si>
  <si>
    <t>Železobeton ztužujících pásů a věnců třídy C 20/25</t>
  </si>
  <si>
    <t>m3</t>
  </si>
  <si>
    <t>801-1</t>
  </si>
  <si>
    <t>Práce</t>
  </si>
  <si>
    <t>POL1_</t>
  </si>
  <si>
    <t>150,0*0,2*1,025</t>
  </si>
  <si>
    <t>VV</t>
  </si>
  <si>
    <t>417351115R00</t>
  </si>
  <si>
    <t>Bednění bočnic ztužujících pásů a věnců včetně vzpěr zřízení</t>
  </si>
  <si>
    <t>m2</t>
  </si>
  <si>
    <t>P1 : 150,0*1,025</t>
  </si>
  <si>
    <t>417351116R00</t>
  </si>
  <si>
    <t>Bednění bočnic ztužujících pásů a věnců včetně vzpěr odstranění</t>
  </si>
  <si>
    <t>Odkaz na mn. položky pořadí 2 : 153,75000</t>
  </si>
  <si>
    <t>417361821R00</t>
  </si>
  <si>
    <t>Výztuž ztužujících pásů a věnců z betonářské oceli 10 505(R)</t>
  </si>
  <si>
    <t>t</t>
  </si>
  <si>
    <t>Včetně distančních prvků.</t>
  </si>
  <si>
    <t>SPI</t>
  </si>
  <si>
    <t>VIZ. STATIKA : 1,488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</si>
  <si>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</si>
  <si>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</si>
  <si>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77,625*13,015</t>
  </si>
  <si>
    <t>965031131R00</t>
  </si>
  <si>
    <t>Bourání podlah z cihel kladených na plocho, plochy přes 1 m2</t>
  </si>
  <si>
    <t>801-3</t>
  </si>
  <si>
    <t>bez podkladního lože, s jakoukoliv výplní spár,</t>
  </si>
  <si>
    <t>150,0</t>
  </si>
  <si>
    <t>965082923R00</t>
  </si>
  <si>
    <t>Odstranění násypu pod podlahami a ochranného na střechách tloušťky do 100 mm, plochy přes 2 m2</t>
  </si>
  <si>
    <t>150,0*0,05</t>
  </si>
  <si>
    <t>762811811R00</t>
  </si>
  <si>
    <t>Demontáž záklopů stropů vrchních, zapuštěných z hrubých prken tloušťky do 32 mm</t>
  </si>
  <si>
    <t>800-762</t>
  </si>
  <si>
    <t>999281151R00</t>
  </si>
  <si>
    <t>Přesun hmot pro opravy a údržbu objektů pro opravy a údržbu dosavadních objektů včetně vnějších plášťů_x000D_
 výšky do 25 m, nošením</t>
  </si>
  <si>
    <t>801-4</t>
  </si>
  <si>
    <t>Přesun hmot</t>
  </si>
  <si>
    <t>POL7_</t>
  </si>
  <si>
    <t>oborů 801, 803, 811 a 812</t>
  </si>
  <si>
    <t>762311103R00</t>
  </si>
  <si>
    <t>Montáž ocelových spojovacích prostředků kotevních želez_x000D_
 příložek, patek, táhel, s připojením k dřevěné konstrukci</t>
  </si>
  <si>
    <t>kus</t>
  </si>
  <si>
    <t>kotvení pozednice : 80</t>
  </si>
  <si>
    <t>kotvení pozednice x krokev : 130</t>
  </si>
  <si>
    <t>táhla : 40*2+36*2</t>
  </si>
  <si>
    <t>762331952R00</t>
  </si>
  <si>
    <t>Vázané konstrukce krovů vyřezání střešní vazby_x000D_
 průřezové plochy řeziva přes 450 cm2, délky vyřezané části krovu přes 3 do 5 m</t>
  </si>
  <si>
    <t>m</t>
  </si>
  <si>
    <t>výměna trámů 160x300 mm : 3,0*12</t>
  </si>
  <si>
    <t>762332932RV1</t>
  </si>
  <si>
    <t>Vázané konstrukce krovů doplnění části střešní vazby z hranolků, hranolů včetně dodávky řeziva_x000D_
 průřezové plochy přes 120 do 224 cm2, bez dodávky řeziva</t>
  </si>
  <si>
    <t>kleština 1,2 100x180 mm : 8,1*80</t>
  </si>
  <si>
    <t>762332933RV1</t>
  </si>
  <si>
    <t>Vázané konstrukce krovů doplnění části střešní vazby z hranolků, hranolů včetně dodávky řeziva_x000D_
 průřezové plochy přes 224 do 288 cm2, bez dodávky řeziva</t>
  </si>
  <si>
    <t>kleština 3 160x160mm : 8,0</t>
  </si>
  <si>
    <t>762332934RV1</t>
  </si>
  <si>
    <t>Vázané konstrukce krovů doplnění části střešní vazby z hranolků, hranolů včetně dodávky řeziva_x000D_
 průřezové plochy přes 288 do 450 cm2, bez dodávky řeziva</t>
  </si>
  <si>
    <t>vazný trám 100x320 mm : 13,0*56</t>
  </si>
  <si>
    <t>pozednice 200x160 mm : 4,0*40</t>
  </si>
  <si>
    <t>rozpěra 100x300 mm : 11,5*42+1,5*105</t>
  </si>
  <si>
    <t>762332935RV1</t>
  </si>
  <si>
    <t>Vázané konstrukce krovů doplnění části střešní vazby z hranolků, hranolů včetně dodávky řeziva_x000D_
 průřezové plochy přes 450 do 600 cm2, bez dodávky řeziva</t>
  </si>
  <si>
    <t>sloup 1 220x220 mm : 4,6</t>
  </si>
  <si>
    <t>762342202RT4</t>
  </si>
  <si>
    <t>Montáž laťování střech o sklonu do 60° při vzdálenost latí do 220 mm, včetně dodávky latí 40/60 mm</t>
  </si>
  <si>
    <t>Odkaz na mn. položky pořadí 17 : 233,00000</t>
  </si>
  <si>
    <t>762342811R00</t>
  </si>
  <si>
    <t>Demontáž bednění a laťování laťování střech o sklonu do 60 stupňů včetně všech nadstřešních konstrukcí rozteč latí do 22 cm</t>
  </si>
  <si>
    <t>Odkaz na mn. položky pořadí 26 : 233,00000</t>
  </si>
  <si>
    <t>762395000R00</t>
  </si>
  <si>
    <t>Spojovací a ochranné prostředky svory, prkna, hřebíky, pásová ocel, vruty, impregnace</t>
  </si>
  <si>
    <t>kleština 1,2 100x180 mm : 8,1*80*0,1*0,18</t>
  </si>
  <si>
    <t>kleština 3 160x160mm : 8,0*0,16*0,16</t>
  </si>
  <si>
    <t>vazný trám 100x320 mm : 13,0*56*0,1*0,32</t>
  </si>
  <si>
    <t>pozednice 200x160 mm : 4,0*40*0,2*0,16</t>
  </si>
  <si>
    <t>rozpěra 100x300 mm : (11,5*42+1,5*105)*0,1*0,3</t>
  </si>
  <si>
    <t>výměna trámů 160x300 mm : 3,0*12*0,16*0,3</t>
  </si>
  <si>
    <t>sloup 1 220x220 mm : 4,6*0,22*0,22</t>
  </si>
  <si>
    <t>laťování 40x60mm : 233,0/0,22*0,04*0,06</t>
  </si>
  <si>
    <t>762911121R00</t>
  </si>
  <si>
    <t xml:space="preserve">Impregnace řeziva tlakovakuová, ochrana proti dřevokazným houbám, plísním a dřevokaznému hmyzu </t>
  </si>
  <si>
    <t>55399999R</t>
  </si>
  <si>
    <t>výrobek kovový zámečnický, atypický</t>
  </si>
  <si>
    <t>kg</t>
  </si>
  <si>
    <t>SPCM</t>
  </si>
  <si>
    <t>Specifikace</t>
  </si>
  <si>
    <t>POL3_</t>
  </si>
  <si>
    <t>kotvení pozednice : 50,0</t>
  </si>
  <si>
    <t>kotvení pozednice x krokev : 240,0</t>
  </si>
  <si>
    <t>táhla : (40*11,6+32*0,8)*1,58*1,1</t>
  </si>
  <si>
    <t>60515285.AR</t>
  </si>
  <si>
    <t>hranol SM/JD; tl = 200,0 mm; š = 300 mm; l = 6 250 až 9 000 mm; jakost I</t>
  </si>
  <si>
    <t>Mezisoučet</t>
  </si>
  <si>
    <t>61,45044*0,1</t>
  </si>
  <si>
    <t>998762103R00</t>
  </si>
  <si>
    <t>Přesun hmot pro konstrukce tesařské v objektech výšky do 24 m</t>
  </si>
  <si>
    <t>50 m vodorovně</t>
  </si>
  <si>
    <t>764392251R00</t>
  </si>
  <si>
    <t>Ostatní střešní prvky z pozinkovaného plechu výroba a montáž _x000D_
 úžlabí s klínovým těsněním, rš 660 mm</t>
  </si>
  <si>
    <t>800-764</t>
  </si>
  <si>
    <t>Odkaz na mn. položky pořadí 24 : 37,20000</t>
  </si>
  <si>
    <t>764392852R00</t>
  </si>
  <si>
    <t xml:space="preserve">Demontáž ostatních prvků střešních úžlabí, rš 660 mm, sklonu přes 45° </t>
  </si>
  <si>
    <t>37,2</t>
  </si>
  <si>
    <t>998764103R00</t>
  </si>
  <si>
    <t>Přesun hmot pro konstrukce klempířské v objektech výšky do 24 m</t>
  </si>
  <si>
    <t>765312810R00</t>
  </si>
  <si>
    <t>Demontáž pálené krytiny z tašek drážkových, na sucho, do suti</t>
  </si>
  <si>
    <t>800-765</t>
  </si>
  <si>
    <t>výměna předpoklad : 233,0</t>
  </si>
  <si>
    <t>765318851R00</t>
  </si>
  <si>
    <t>Demontáž pálené krytiny hřebenů a nároží  z hřebenáčů, s větracím pásem, do suti</t>
  </si>
  <si>
    <t>výměna předpoklad : 14,5</t>
  </si>
  <si>
    <t>765312891R00</t>
  </si>
  <si>
    <t>Demontáž pálené krytiny příplatek k ceně za sklon přes 45 do 60° pro demontáž krytiny z tašek drážkových nebo typu Holand, do suti</t>
  </si>
  <si>
    <t>765313122R00</t>
  </si>
  <si>
    <t xml:space="preserve">Krytina pálená střech složitých z tašek drážkových,  , povrchová úprava režná,  </t>
  </si>
  <si>
    <t>765313192R00</t>
  </si>
  <si>
    <t xml:space="preserve">Krytina pálená doplňky ke krytině drážkové, příplatek za sklon pro krytinu od 45°do 60°,  </t>
  </si>
  <si>
    <t>Odkaz na mn. položky pořadí 29 : 233,00000</t>
  </si>
  <si>
    <t>765313134R00</t>
  </si>
  <si>
    <t>Krytina pálená Hřeben ke krytině drážkové, z hřebenáčů režných, s větracím pásem z hliníku</t>
  </si>
  <si>
    <t>Odkaz na mn. položky pořadí 27 : 14,50000</t>
  </si>
  <si>
    <t>998765103R00</t>
  </si>
  <si>
    <t>Přesun hmot pro krytiny tvrdé v objektech výšky do 24 m</t>
  </si>
  <si>
    <t>979990161R00</t>
  </si>
  <si>
    <t>Poplatek za skládku dřevo, skupina 17 02 01 z Katalogu odpadů</t>
  </si>
  <si>
    <t>Odkaz na dem. hmot. položky pořadí 8 : 2,10000</t>
  </si>
  <si>
    <t>Odkaz na dem. hmot. položky pořadí 11 : 1,28700</t>
  </si>
  <si>
    <t>Odkaz na dem. hmot. položky pořadí 17 : 1,63100</t>
  </si>
  <si>
    <t>979999997R00</t>
  </si>
  <si>
    <t>Poplatek za skládku směsi betonu a cihel do 30x30 cm, skupina 17 01 07 z Katalogu odpadů</t>
  </si>
  <si>
    <t>Odkaz na dem. hmot. položky pořadí 6 : 18,30000</t>
  </si>
  <si>
    <t>Odkaz na dem. hmot. položky pořadí 7 : 10,50000</t>
  </si>
  <si>
    <t>Odkaz na dem. hmot. položky pořadí 24 : 0,14024</t>
  </si>
  <si>
    <t>Odkaz na dem. hmot. položky pořadí 26 : 9,78600</t>
  </si>
  <si>
    <t>Odkaz na dem. hmot. položky pořadí 27 : 0,12949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</si>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</sst>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msOKrwC5ASGzndZ2HcgcHnXiC5X8/+TTJeAGR6jK1/y00t2X+0Xatna68UWizJe5KdY39jzU/EBAMQsSWJOREw==" saltValue="KTrKTJB3xgXg7GLhq3WAx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5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5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5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5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SUMIF(F57:F66,A16,I57:I66)+SUMIF(F57:F66,"PSU",I57:I66)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SUMIF(F57:F66,A17,I57:I66)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SUMIF(F57:F66,A18,I57:I66)</f>
        <v>0</v>
      </c>
      <c r="J18" s="85"/>
    </row>
    <row r="19" spans="1:10" ht="23.25" customHeight="1" x14ac:dyDescent="0.25">
      <c r="A19" s="196" t="s">
        <v>87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SUMIF(F57:F66,A19,I57:I66)</f>
        <v>0</v>
      </c>
      <c r="J19" s="85"/>
    </row>
    <row r="20" spans="1:10" ht="23.25" customHeight="1" x14ac:dyDescent="0.25">
      <c r="A20" s="196" t="s">
        <v>88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SUMIF(F57:F66,A20,I57:I66)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'0 1 Naklady'!AE16+'1 1 Pol'!AE127</f>
        <v>0</v>
      </c>
      <c r="G39" s="150">
        <f>'0 1 Naklady'!AF16+'1 1 Pol'!AF127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5">
      <c r="A40" s="137">
        <v>2</v>
      </c>
      <c r="B40" s="153"/>
      <c r="C40" s="154" t="s">
        <v>52</v>
      </c>
      <c r="D40" s="154"/>
      <c r="E40" s="154"/>
      <c r="F40" s="155">
        <f>'0 1 Naklady'!AE16</f>
        <v>0</v>
      </c>
      <c r="G40" s="156">
        <f>'0 1 Naklady'!AF16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customHeight="1" x14ac:dyDescent="0.25">
      <c r="A41" s="137">
        <v>3</v>
      </c>
      <c r="B41" s="158" t="s">
        <v>53</v>
      </c>
      <c r="C41" s="148" t="s">
        <v>54</v>
      </c>
      <c r="D41" s="148"/>
      <c r="E41" s="148"/>
      <c r="F41" s="159">
        <f>'0 1 Naklady'!AE16</f>
        <v>0</v>
      </c>
      <c r="G41" s="151">
        <f>'0 1 Naklady'!AF16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customHeight="1" x14ac:dyDescent="0.25">
      <c r="A42" s="137">
        <v>2</v>
      </c>
      <c r="B42" s="153"/>
      <c r="C42" s="154" t="s">
        <v>55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10" ht="25.5" customHeight="1" x14ac:dyDescent="0.25">
      <c r="A43" s="137">
        <v>2</v>
      </c>
      <c r="B43" s="153" t="s">
        <v>53</v>
      </c>
      <c r="C43" s="154" t="s">
        <v>56</v>
      </c>
      <c r="D43" s="154"/>
      <c r="E43" s="154"/>
      <c r="F43" s="155">
        <f>'1 1 Pol'!AE127</f>
        <v>0</v>
      </c>
      <c r="G43" s="156">
        <f>'1 1 Pol'!AF127</f>
        <v>0</v>
      </c>
      <c r="H43" s="156">
        <f>(F43*SazbaDPH1/100)+(G43*SazbaDPH2/100)</f>
        <v>0</v>
      </c>
      <c r="I43" s="156">
        <f>F43+G43+H43</f>
        <v>0</v>
      </c>
      <c r="J43" s="157" t="str">
        <f>IF(_xlfn.SINGLE(CenaCelkemVypocet)=0,"",I43/_xlfn.SINGLE(CenaCelkemVypocet)*100)</f>
        <v/>
      </c>
    </row>
    <row r="44" spans="1:10" ht="25.5" customHeight="1" x14ac:dyDescent="0.25">
      <c r="A44" s="137">
        <v>3</v>
      </c>
      <c r="B44" s="158" t="s">
        <v>53</v>
      </c>
      <c r="C44" s="148" t="s">
        <v>57</v>
      </c>
      <c r="D44" s="148"/>
      <c r="E44" s="148"/>
      <c r="F44" s="159">
        <f>'1 1 Pol'!AE127</f>
        <v>0</v>
      </c>
      <c r="G44" s="151">
        <f>'1 1 Pol'!AF127</f>
        <v>0</v>
      </c>
      <c r="H44" s="151">
        <f>(F44*SazbaDPH1/100)+(G44*SazbaDPH2/100)</f>
        <v>0</v>
      </c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5">
      <c r="A45" s="137"/>
      <c r="B45" s="160" t="s">
        <v>58</v>
      </c>
      <c r="C45" s="161"/>
      <c r="D45" s="161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5">
      <c r="A47" t="s">
        <v>60</v>
      </c>
      <c r="B47" t="s">
        <v>61</v>
      </c>
    </row>
    <row r="48" spans="1:10" x14ac:dyDescent="0.25">
      <c r="A48" t="s">
        <v>62</v>
      </c>
      <c r="B48" t="s">
        <v>63</v>
      </c>
    </row>
    <row r="49" spans="1:10" x14ac:dyDescent="0.25">
      <c r="A49" t="s">
        <v>64</v>
      </c>
      <c r="B49" t="s">
        <v>65</v>
      </c>
    </row>
    <row r="50" spans="1:10" x14ac:dyDescent="0.25">
      <c r="A50" t="s">
        <v>62</v>
      </c>
      <c r="B50" t="s">
        <v>66</v>
      </c>
    </row>
    <row r="51" spans="1:10" x14ac:dyDescent="0.25">
      <c r="A51" t="s">
        <v>64</v>
      </c>
      <c r="B51" t="s">
        <v>67</v>
      </c>
    </row>
    <row r="54" spans="1:10" ht="15.6" x14ac:dyDescent="0.3">
      <c r="B54" s="176" t="s">
        <v>68</v>
      </c>
    </row>
    <row r="56" spans="1:10" ht="25.5" customHeight="1" x14ac:dyDescent="0.25">
      <c r="A56" s="178"/>
      <c r="B56" s="181" t="s">
        <v>17</v>
      </c>
      <c r="C56" s="181" t="s">
        <v>5</v>
      </c>
      <c r="D56" s="182"/>
      <c r="E56" s="182"/>
      <c r="F56" s="183" t="s">
        <v>69</v>
      </c>
      <c r="G56" s="183"/>
      <c r="H56" s="183"/>
      <c r="I56" s="183" t="s">
        <v>29</v>
      </c>
      <c r="J56" s="183" t="s">
        <v>0</v>
      </c>
    </row>
    <row r="57" spans="1:10" ht="36.75" customHeight="1" x14ac:dyDescent="0.25">
      <c r="A57" s="179"/>
      <c r="B57" s="184" t="s">
        <v>70</v>
      </c>
      <c r="C57" s="185" t="s">
        <v>71</v>
      </c>
      <c r="D57" s="186"/>
      <c r="E57" s="186"/>
      <c r="F57" s="192" t="s">
        <v>24</v>
      </c>
      <c r="G57" s="193"/>
      <c r="H57" s="193"/>
      <c r="I57" s="193">
        <f>'1 1 Pol'!G8</f>
        <v>0</v>
      </c>
      <c r="J57" s="190" t="str">
        <f>IF(I67=0,"",I57/I67*100)</f>
        <v/>
      </c>
    </row>
    <row r="58" spans="1:10" ht="36.75" customHeight="1" x14ac:dyDescent="0.25">
      <c r="A58" s="179"/>
      <c r="B58" s="184" t="s">
        <v>72</v>
      </c>
      <c r="C58" s="185" t="s">
        <v>73</v>
      </c>
      <c r="D58" s="186"/>
      <c r="E58" s="186"/>
      <c r="F58" s="192" t="s">
        <v>24</v>
      </c>
      <c r="G58" s="193"/>
      <c r="H58" s="193"/>
      <c r="I58" s="193">
        <f>'1 1 Pol'!G18</f>
        <v>0</v>
      </c>
      <c r="J58" s="190" t="str">
        <f>IF(I67=0,"",I58/I67*100)</f>
        <v/>
      </c>
    </row>
    <row r="59" spans="1:10" ht="36.75" customHeight="1" x14ac:dyDescent="0.25">
      <c r="A59" s="179"/>
      <c r="B59" s="184" t="s">
        <v>74</v>
      </c>
      <c r="C59" s="185" t="s">
        <v>75</v>
      </c>
      <c r="D59" s="186"/>
      <c r="E59" s="186"/>
      <c r="F59" s="192" t="s">
        <v>24</v>
      </c>
      <c r="G59" s="193"/>
      <c r="H59" s="193"/>
      <c r="I59" s="193">
        <f>'1 1 Pol'!G21</f>
        <v>0</v>
      </c>
      <c r="J59" s="190" t="str">
        <f>IF(I67=0,"",I59/I67*100)</f>
        <v/>
      </c>
    </row>
    <row r="60" spans="1:10" ht="36.75" customHeight="1" x14ac:dyDescent="0.25">
      <c r="A60" s="179"/>
      <c r="B60" s="184" t="s">
        <v>76</v>
      </c>
      <c r="C60" s="185" t="s">
        <v>77</v>
      </c>
      <c r="D60" s="186"/>
      <c r="E60" s="186"/>
      <c r="F60" s="192" t="s">
        <v>24</v>
      </c>
      <c r="G60" s="193"/>
      <c r="H60" s="193"/>
      <c r="I60" s="193">
        <f>'1 1 Pol'!G29</f>
        <v>0</v>
      </c>
      <c r="J60" s="190" t="str">
        <f>IF(I67=0,"",I60/I67*100)</f>
        <v/>
      </c>
    </row>
    <row r="61" spans="1:10" ht="36.75" customHeight="1" x14ac:dyDescent="0.25">
      <c r="A61" s="179"/>
      <c r="B61" s="184" t="s">
        <v>78</v>
      </c>
      <c r="C61" s="185" t="s">
        <v>79</v>
      </c>
      <c r="D61" s="186"/>
      <c r="E61" s="186"/>
      <c r="F61" s="192" t="s">
        <v>25</v>
      </c>
      <c r="G61" s="193"/>
      <c r="H61" s="193"/>
      <c r="I61" s="193">
        <f>'1 1 Pol'!G32</f>
        <v>0</v>
      </c>
      <c r="J61" s="190" t="str">
        <f>IF(I67=0,"",I61/I67*100)</f>
        <v/>
      </c>
    </row>
    <row r="62" spans="1:10" ht="36.75" customHeight="1" x14ac:dyDescent="0.25">
      <c r="A62" s="179"/>
      <c r="B62" s="184" t="s">
        <v>80</v>
      </c>
      <c r="C62" s="185" t="s">
        <v>81</v>
      </c>
      <c r="D62" s="186"/>
      <c r="E62" s="186"/>
      <c r="F62" s="192" t="s">
        <v>25</v>
      </c>
      <c r="G62" s="193"/>
      <c r="H62" s="193"/>
      <c r="I62" s="193">
        <f>'1 1 Pol'!G87</f>
        <v>0</v>
      </c>
      <c r="J62" s="190" t="str">
        <f>IF(I67=0,"",I62/I67*100)</f>
        <v/>
      </c>
    </row>
    <row r="63" spans="1:10" ht="36.75" customHeight="1" x14ac:dyDescent="0.25">
      <c r="A63" s="179"/>
      <c r="B63" s="184" t="s">
        <v>82</v>
      </c>
      <c r="C63" s="185" t="s">
        <v>83</v>
      </c>
      <c r="D63" s="186"/>
      <c r="E63" s="186"/>
      <c r="F63" s="192" t="s">
        <v>25</v>
      </c>
      <c r="G63" s="193"/>
      <c r="H63" s="193"/>
      <c r="I63" s="193">
        <f>'1 1 Pol'!G94</f>
        <v>0</v>
      </c>
      <c r="J63" s="190" t="str">
        <f>IF(I67=0,"",I63/I67*100)</f>
        <v/>
      </c>
    </row>
    <row r="64" spans="1:10" ht="36.75" customHeight="1" x14ac:dyDescent="0.25">
      <c r="A64" s="179"/>
      <c r="B64" s="184" t="s">
        <v>84</v>
      </c>
      <c r="C64" s="185" t="s">
        <v>85</v>
      </c>
      <c r="D64" s="186"/>
      <c r="E64" s="186"/>
      <c r="F64" s="192" t="s">
        <v>86</v>
      </c>
      <c r="G64" s="193"/>
      <c r="H64" s="193"/>
      <c r="I64" s="193">
        <f>'1 1 Pol'!G109</f>
        <v>0</v>
      </c>
      <c r="J64" s="190" t="str">
        <f>IF(I67=0,"",I64/I67*100)</f>
        <v/>
      </c>
    </row>
    <row r="65" spans="1:10" ht="36.75" customHeight="1" x14ac:dyDescent="0.25">
      <c r="A65" s="179"/>
      <c r="B65" s="184" t="s">
        <v>87</v>
      </c>
      <c r="C65" s="185" t="s">
        <v>27</v>
      </c>
      <c r="D65" s="186"/>
      <c r="E65" s="186"/>
      <c r="F65" s="192" t="s">
        <v>87</v>
      </c>
      <c r="G65" s="193"/>
      <c r="H65" s="193"/>
      <c r="I65" s="193">
        <f>'0 1 Naklady'!G8</f>
        <v>0</v>
      </c>
      <c r="J65" s="190" t="str">
        <f>IF(I67=0,"",I65/I67*100)</f>
        <v/>
      </c>
    </row>
    <row r="66" spans="1:10" ht="36.75" customHeight="1" x14ac:dyDescent="0.25">
      <c r="A66" s="179"/>
      <c r="B66" s="184" t="s">
        <v>88</v>
      </c>
      <c r="C66" s="185" t="s">
        <v>28</v>
      </c>
      <c r="D66" s="186"/>
      <c r="E66" s="186"/>
      <c r="F66" s="192" t="s">
        <v>88</v>
      </c>
      <c r="G66" s="193"/>
      <c r="H66" s="193"/>
      <c r="I66" s="193">
        <f>'0 1 Naklady'!G10</f>
        <v>0</v>
      </c>
      <c r="J66" s="190" t="str">
        <f>IF(I67=0,"",I66/I67*100)</f>
        <v/>
      </c>
    </row>
    <row r="67" spans="1:10" ht="25.5" customHeight="1" x14ac:dyDescent="0.25">
      <c r="A67" s="180"/>
      <c r="B67" s="187" t="s">
        <v>1</v>
      </c>
      <c r="C67" s="188"/>
      <c r="D67" s="189"/>
      <c r="E67" s="189"/>
      <c r="F67" s="194"/>
      <c r="G67" s="195"/>
      <c r="H67" s="195"/>
      <c r="I67" s="195">
        <f>SUM(I57:I66)</f>
        <v>0</v>
      </c>
      <c r="J67" s="191">
        <f>SUM(J57:J66)</f>
        <v>0</v>
      </c>
    </row>
    <row r="68" spans="1:10" x14ac:dyDescent="0.25">
      <c r="F68" s="135"/>
      <c r="G68" s="135"/>
      <c r="H68" s="135"/>
      <c r="I68" s="135"/>
      <c r="J68" s="136"/>
    </row>
    <row r="69" spans="1:10" x14ac:dyDescent="0.25">
      <c r="F69" s="135"/>
      <c r="G69" s="135"/>
      <c r="H69" s="135"/>
      <c r="I69" s="135"/>
      <c r="J69" s="136"/>
    </row>
    <row r="70" spans="1:10" x14ac:dyDescent="0.25">
      <c r="F70" s="135"/>
      <c r="G70" s="135"/>
      <c r="H70" s="135"/>
      <c r="I70" s="135"/>
      <c r="J70" s="136"/>
    </row>
  </sheetData>
  <sheetProtection algorithmName="SHA-512" hashValue="8+IrZ3Z01cd1DUPFm3puSz0K2PjqqRRw6A5RZoOcYWk7Ax2M1OB/8EZYDiAdq1+RVhjajlJNk+UCzx7Sa9Wvzw==" saltValue="AVY+p4tYnU8OmiZdchngx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5:E65"/>
    <mergeCell ref="C66:E66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mwziFDNV/0gA27xMqYNMsdN7amkSvg6SEdw5WTvzpzlUNtIGBnQ7rv0ew5IXsxfZfGkmMGHPsR5GIuM7L67SCA==" saltValue="xYwqbcG0OYm/w90KW6iFf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8965-D5F4-4A5E-88F9-39CB91AA936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89</v>
      </c>
      <c r="B1" s="197"/>
      <c r="C1" s="197"/>
      <c r="D1" s="197"/>
      <c r="E1" s="197"/>
      <c r="F1" s="197"/>
      <c r="G1" s="197"/>
      <c r="AG1" t="s">
        <v>90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91</v>
      </c>
    </row>
    <row r="3" spans="1:60" ht="25.05" customHeight="1" x14ac:dyDescent="0.25">
      <c r="A3" s="198" t="s">
        <v>8</v>
      </c>
      <c r="B3" s="49" t="s">
        <v>92</v>
      </c>
      <c r="C3" s="201" t="s">
        <v>54</v>
      </c>
      <c r="D3" s="199"/>
      <c r="E3" s="199"/>
      <c r="F3" s="199"/>
      <c r="G3" s="200"/>
      <c r="AC3" s="177" t="s">
        <v>93</v>
      </c>
      <c r="AG3" t="s">
        <v>94</v>
      </c>
    </row>
    <row r="4" spans="1:60" ht="25.05" customHeight="1" x14ac:dyDescent="0.25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95</v>
      </c>
    </row>
    <row r="5" spans="1:60" x14ac:dyDescent="0.25">
      <c r="D5" s="10"/>
    </row>
    <row r="6" spans="1:60" ht="39.6" x14ac:dyDescent="0.25">
      <c r="A6" s="208" t="s">
        <v>96</v>
      </c>
      <c r="B6" s="210" t="s">
        <v>97</v>
      </c>
      <c r="C6" s="210" t="s">
        <v>98</v>
      </c>
      <c r="D6" s="209" t="s">
        <v>99</v>
      </c>
      <c r="E6" s="208" t="s">
        <v>100</v>
      </c>
      <c r="F6" s="207" t="s">
        <v>101</v>
      </c>
      <c r="G6" s="208" t="s">
        <v>29</v>
      </c>
      <c r="H6" s="211" t="s">
        <v>30</v>
      </c>
      <c r="I6" s="211" t="s">
        <v>102</v>
      </c>
      <c r="J6" s="211" t="s">
        <v>31</v>
      </c>
      <c r="K6" s="211" t="s">
        <v>103</v>
      </c>
      <c r="L6" s="211" t="s">
        <v>104</v>
      </c>
      <c r="M6" s="211" t="s">
        <v>105</v>
      </c>
      <c r="N6" s="211" t="s">
        <v>106</v>
      </c>
      <c r="O6" s="211" t="s">
        <v>107</v>
      </c>
      <c r="P6" s="211" t="s">
        <v>108</v>
      </c>
      <c r="Q6" s="211" t="s">
        <v>109</v>
      </c>
      <c r="R6" s="211" t="s">
        <v>110</v>
      </c>
      <c r="S6" s="211" t="s">
        <v>111</v>
      </c>
      <c r="T6" s="211" t="s">
        <v>112</v>
      </c>
      <c r="U6" s="211" t="s">
        <v>113</v>
      </c>
      <c r="V6" s="211" t="s">
        <v>114</v>
      </c>
      <c r="W6" s="211" t="s">
        <v>115</v>
      </c>
      <c r="X6" s="211" t="s">
        <v>116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5">
      <c r="A8" s="224" t="s">
        <v>117</v>
      </c>
      <c r="B8" s="225" t="s">
        <v>87</v>
      </c>
      <c r="C8" s="245" t="s">
        <v>27</v>
      </c>
      <c r="D8" s="226"/>
      <c r="E8" s="227"/>
      <c r="F8" s="228"/>
      <c r="G8" s="228">
        <f>SUMIF(AG9:AG9,"&lt;&gt;NOR",G9:G9)</f>
        <v>0</v>
      </c>
      <c r="H8" s="228"/>
      <c r="I8" s="228">
        <f>SUM(I9:I9)</f>
        <v>0</v>
      </c>
      <c r="J8" s="228"/>
      <c r="K8" s="228">
        <f>SUM(K9:K9)</f>
        <v>0</v>
      </c>
      <c r="L8" s="228"/>
      <c r="M8" s="228">
        <f>SUM(M9:M9)</f>
        <v>0</v>
      </c>
      <c r="N8" s="227"/>
      <c r="O8" s="227">
        <f>SUM(O9:O9)</f>
        <v>0</v>
      </c>
      <c r="P8" s="227"/>
      <c r="Q8" s="227">
        <f>SUM(Q9:Q9)</f>
        <v>0</v>
      </c>
      <c r="R8" s="228"/>
      <c r="S8" s="228"/>
      <c r="T8" s="229"/>
      <c r="U8" s="223"/>
      <c r="V8" s="223">
        <f>SUM(V9:V9)</f>
        <v>0</v>
      </c>
      <c r="W8" s="223"/>
      <c r="X8" s="223"/>
      <c r="AG8" t="s">
        <v>118</v>
      </c>
    </row>
    <row r="9" spans="1:60" outlineLevel="1" x14ac:dyDescent="0.25">
      <c r="A9" s="238">
        <v>1</v>
      </c>
      <c r="B9" s="239" t="s">
        <v>119</v>
      </c>
      <c r="C9" s="246" t="s">
        <v>120</v>
      </c>
      <c r="D9" s="240" t="s">
        <v>121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122</v>
      </c>
      <c r="T9" s="244" t="s">
        <v>123</v>
      </c>
      <c r="U9" s="222">
        <v>0</v>
      </c>
      <c r="V9" s="222">
        <f>ROUND(E9*U9,2)</f>
        <v>0</v>
      </c>
      <c r="W9" s="222"/>
      <c r="X9" s="222" t="s">
        <v>124</v>
      </c>
      <c r="Y9" s="212"/>
      <c r="Z9" s="212"/>
      <c r="AA9" s="212"/>
      <c r="AB9" s="212"/>
      <c r="AC9" s="212"/>
      <c r="AD9" s="212"/>
      <c r="AE9" s="212"/>
      <c r="AF9" s="212"/>
      <c r="AG9" s="212" t="s">
        <v>125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5">
      <c r="A10" s="224" t="s">
        <v>117</v>
      </c>
      <c r="B10" s="225" t="s">
        <v>88</v>
      </c>
      <c r="C10" s="245" t="s">
        <v>28</v>
      </c>
      <c r="D10" s="226"/>
      <c r="E10" s="227"/>
      <c r="F10" s="228"/>
      <c r="G10" s="228">
        <f>SUMIF(AG11:AG14,"&lt;&gt;NOR",G11:G14)</f>
        <v>0</v>
      </c>
      <c r="H10" s="228"/>
      <c r="I10" s="228">
        <f>SUM(I11:I14)</f>
        <v>0</v>
      </c>
      <c r="J10" s="228"/>
      <c r="K10" s="228">
        <f>SUM(K11:K14)</f>
        <v>0</v>
      </c>
      <c r="L10" s="228"/>
      <c r="M10" s="228">
        <f>SUM(M11:M14)</f>
        <v>0</v>
      </c>
      <c r="N10" s="227"/>
      <c r="O10" s="227">
        <f>SUM(O11:O14)</f>
        <v>0</v>
      </c>
      <c r="P10" s="227"/>
      <c r="Q10" s="227">
        <f>SUM(Q11:Q14)</f>
        <v>0</v>
      </c>
      <c r="R10" s="228"/>
      <c r="S10" s="228"/>
      <c r="T10" s="229"/>
      <c r="U10" s="223"/>
      <c r="V10" s="223">
        <f>SUM(V11:V14)</f>
        <v>0</v>
      </c>
      <c r="W10" s="223"/>
      <c r="X10" s="223"/>
      <c r="AG10" t="s">
        <v>118</v>
      </c>
    </row>
    <row r="11" spans="1:60" outlineLevel="1" x14ac:dyDescent="0.25">
      <c r="A11" s="238">
        <v>2</v>
      </c>
      <c r="B11" s="239" t="s">
        <v>126</v>
      </c>
      <c r="C11" s="246" t="s">
        <v>127</v>
      </c>
      <c r="D11" s="240" t="s">
        <v>121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122</v>
      </c>
      <c r="T11" s="244" t="s">
        <v>123</v>
      </c>
      <c r="U11" s="222">
        <v>0</v>
      </c>
      <c r="V11" s="222">
        <f>ROUND(E11*U11,2)</f>
        <v>0</v>
      </c>
      <c r="W11" s="222"/>
      <c r="X11" s="222" t="s">
        <v>124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128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38">
        <v>3</v>
      </c>
      <c r="B12" s="239" t="s">
        <v>129</v>
      </c>
      <c r="C12" s="246" t="s">
        <v>130</v>
      </c>
      <c r="D12" s="240" t="s">
        <v>121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/>
      <c r="S12" s="243" t="s">
        <v>122</v>
      </c>
      <c r="T12" s="244" t="s">
        <v>123</v>
      </c>
      <c r="U12" s="222">
        <v>0</v>
      </c>
      <c r="V12" s="222">
        <f>ROUND(E12*U12,2)</f>
        <v>0</v>
      </c>
      <c r="W12" s="222"/>
      <c r="X12" s="222" t="s">
        <v>124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131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38">
        <v>4</v>
      </c>
      <c r="B13" s="239" t="s">
        <v>132</v>
      </c>
      <c r="C13" s="246" t="s">
        <v>133</v>
      </c>
      <c r="D13" s="240" t="s">
        <v>121</v>
      </c>
      <c r="E13" s="241">
        <v>1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122</v>
      </c>
      <c r="T13" s="244" t="s">
        <v>123</v>
      </c>
      <c r="U13" s="222">
        <v>0</v>
      </c>
      <c r="V13" s="222">
        <f>ROUND(E13*U13,2)</f>
        <v>0</v>
      </c>
      <c r="W13" s="222"/>
      <c r="X13" s="222" t="s">
        <v>124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31">
        <v>5</v>
      </c>
      <c r="B14" s="232" t="s">
        <v>134</v>
      </c>
      <c r="C14" s="247" t="s">
        <v>135</v>
      </c>
      <c r="D14" s="233" t="s">
        <v>121</v>
      </c>
      <c r="E14" s="234">
        <v>1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6"/>
      <c r="S14" s="236" t="s">
        <v>122</v>
      </c>
      <c r="T14" s="237" t="s">
        <v>123</v>
      </c>
      <c r="U14" s="222">
        <v>0</v>
      </c>
      <c r="V14" s="222">
        <f>ROUND(E14*U14,2)</f>
        <v>0</v>
      </c>
      <c r="W14" s="222"/>
      <c r="X14" s="222" t="s">
        <v>124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131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5">
      <c r="A15" s="3"/>
      <c r="B15" s="4"/>
      <c r="C15" s="248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v>15</v>
      </c>
      <c r="AF15">
        <v>21</v>
      </c>
      <c r="AG15" t="s">
        <v>104</v>
      </c>
    </row>
    <row r="16" spans="1:60" x14ac:dyDescent="0.25">
      <c r="A16" s="215"/>
      <c r="B16" s="216" t="s">
        <v>29</v>
      </c>
      <c r="C16" s="249"/>
      <c r="D16" s="217"/>
      <c r="E16" s="218"/>
      <c r="F16" s="218"/>
      <c r="G16" s="230">
        <f>G8+G10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f>SUMIF(L7:L14,AE15,G7:G14)</f>
        <v>0</v>
      </c>
      <c r="AF16">
        <f>SUMIF(L7:L14,AF15,G7:G14)</f>
        <v>0</v>
      </c>
      <c r="AG16" t="s">
        <v>136</v>
      </c>
    </row>
    <row r="17" spans="3:33" x14ac:dyDescent="0.25">
      <c r="C17" s="250"/>
      <c r="D17" s="10"/>
      <c r="AG17" t="s">
        <v>137</v>
      </c>
    </row>
    <row r="18" spans="3:33" x14ac:dyDescent="0.25">
      <c r="D18" s="10"/>
    </row>
    <row r="19" spans="3:33" x14ac:dyDescent="0.25">
      <c r="D19" s="10"/>
    </row>
    <row r="20" spans="3:33" x14ac:dyDescent="0.25">
      <c r="D20" s="10"/>
    </row>
    <row r="21" spans="3:33" x14ac:dyDescent="0.25">
      <c r="D21" s="10"/>
    </row>
    <row r="22" spans="3:33" x14ac:dyDescent="0.25">
      <c r="D22" s="10"/>
    </row>
    <row r="23" spans="3:33" x14ac:dyDescent="0.25">
      <c r="D23" s="10"/>
    </row>
    <row r="24" spans="3:33" x14ac:dyDescent="0.25">
      <c r="D24" s="10"/>
    </row>
    <row r="25" spans="3:33" x14ac:dyDescent="0.25">
      <c r="D25" s="10"/>
    </row>
    <row r="26" spans="3:33" x14ac:dyDescent="0.25">
      <c r="D26" s="10"/>
    </row>
    <row r="27" spans="3:33" x14ac:dyDescent="0.25">
      <c r="D27" s="10"/>
    </row>
    <row r="28" spans="3:33" x14ac:dyDescent="0.25">
      <c r="D28" s="10"/>
    </row>
    <row r="29" spans="3:33" x14ac:dyDescent="0.25">
      <c r="D29" s="10"/>
    </row>
    <row r="30" spans="3:33" x14ac:dyDescent="0.25">
      <c r="D30" s="10"/>
    </row>
    <row r="31" spans="3:33" x14ac:dyDescent="0.25">
      <c r="D31" s="10"/>
    </row>
    <row r="32" spans="3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CFPux8GNliLDTJoLeYHC8Hqd5i/6HMJ5uxmRw1ujPTEJzeUw0Y/5gKHAvmz+G60dIZa5qMMZ/93ca/hGhR2q3Q==" saltValue="//g5ny73VPmXYXvEpt73XQ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9C717-9D84-4782-A19B-41CD7FCA3BD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138</v>
      </c>
      <c r="B1" s="197"/>
      <c r="C1" s="197"/>
      <c r="D1" s="197"/>
      <c r="E1" s="197"/>
      <c r="F1" s="197"/>
      <c r="G1" s="197"/>
      <c r="AG1" t="s">
        <v>90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91</v>
      </c>
    </row>
    <row r="3" spans="1:60" ht="25.05" customHeight="1" x14ac:dyDescent="0.25">
      <c r="A3" s="198" t="s">
        <v>8</v>
      </c>
      <c r="B3" s="49" t="s">
        <v>53</v>
      </c>
      <c r="C3" s="201" t="s">
        <v>56</v>
      </c>
      <c r="D3" s="199"/>
      <c r="E3" s="199"/>
      <c r="F3" s="199"/>
      <c r="G3" s="200"/>
      <c r="AC3" s="177" t="s">
        <v>91</v>
      </c>
      <c r="AG3" t="s">
        <v>94</v>
      </c>
    </row>
    <row r="4" spans="1:60" ht="25.05" customHeight="1" x14ac:dyDescent="0.25">
      <c r="A4" s="202" t="s">
        <v>9</v>
      </c>
      <c r="B4" s="203" t="s">
        <v>53</v>
      </c>
      <c r="C4" s="204" t="s">
        <v>57</v>
      </c>
      <c r="D4" s="205"/>
      <c r="E4" s="205"/>
      <c r="F4" s="205"/>
      <c r="G4" s="206"/>
      <c r="AG4" t="s">
        <v>95</v>
      </c>
    </row>
    <row r="5" spans="1:60" x14ac:dyDescent="0.25">
      <c r="D5" s="10"/>
    </row>
    <row r="6" spans="1:60" ht="39.6" x14ac:dyDescent="0.25">
      <c r="A6" s="208" t="s">
        <v>96</v>
      </c>
      <c r="B6" s="210" t="s">
        <v>97</v>
      </c>
      <c r="C6" s="210" t="s">
        <v>98</v>
      </c>
      <c r="D6" s="209" t="s">
        <v>99</v>
      </c>
      <c r="E6" s="208" t="s">
        <v>100</v>
      </c>
      <c r="F6" s="207" t="s">
        <v>101</v>
      </c>
      <c r="G6" s="208" t="s">
        <v>29</v>
      </c>
      <c r="H6" s="211" t="s">
        <v>30</v>
      </c>
      <c r="I6" s="211" t="s">
        <v>102</v>
      </c>
      <c r="J6" s="211" t="s">
        <v>31</v>
      </c>
      <c r="K6" s="211" t="s">
        <v>103</v>
      </c>
      <c r="L6" s="211" t="s">
        <v>104</v>
      </c>
      <c r="M6" s="211" t="s">
        <v>105</v>
      </c>
      <c r="N6" s="211" t="s">
        <v>106</v>
      </c>
      <c r="O6" s="211" t="s">
        <v>107</v>
      </c>
      <c r="P6" s="211" t="s">
        <v>108</v>
      </c>
      <c r="Q6" s="211" t="s">
        <v>109</v>
      </c>
      <c r="R6" s="211" t="s">
        <v>110</v>
      </c>
      <c r="S6" s="211" t="s">
        <v>111</v>
      </c>
      <c r="T6" s="211" t="s">
        <v>112</v>
      </c>
      <c r="U6" s="211" t="s">
        <v>113</v>
      </c>
      <c r="V6" s="211" t="s">
        <v>114</v>
      </c>
      <c r="W6" s="211" t="s">
        <v>115</v>
      </c>
      <c r="X6" s="211" t="s">
        <v>116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5">
      <c r="A8" s="224" t="s">
        <v>117</v>
      </c>
      <c r="B8" s="225" t="s">
        <v>70</v>
      </c>
      <c r="C8" s="245" t="s">
        <v>71</v>
      </c>
      <c r="D8" s="226"/>
      <c r="E8" s="227"/>
      <c r="F8" s="228"/>
      <c r="G8" s="228">
        <f>SUMIF(AG9:AG17,"&lt;&gt;NOR",G9:G17)</f>
        <v>0</v>
      </c>
      <c r="H8" s="228"/>
      <c r="I8" s="228">
        <f>SUM(I9:I17)</f>
        <v>0</v>
      </c>
      <c r="J8" s="228"/>
      <c r="K8" s="228">
        <f>SUM(K9:K17)</f>
        <v>0</v>
      </c>
      <c r="L8" s="228"/>
      <c r="M8" s="228">
        <f>SUM(M9:M17)</f>
        <v>0</v>
      </c>
      <c r="N8" s="227"/>
      <c r="O8" s="227">
        <f>SUM(O9:O17)</f>
        <v>80.360000000000014</v>
      </c>
      <c r="P8" s="227"/>
      <c r="Q8" s="227">
        <f>SUM(Q9:Q17)</f>
        <v>0</v>
      </c>
      <c r="R8" s="228"/>
      <c r="S8" s="228"/>
      <c r="T8" s="229"/>
      <c r="U8" s="223"/>
      <c r="V8" s="223">
        <f>SUM(V9:V17)</f>
        <v>244.07000000000002</v>
      </c>
      <c r="W8" s="223"/>
      <c r="X8" s="223"/>
      <c r="AG8" t="s">
        <v>118</v>
      </c>
    </row>
    <row r="9" spans="1:60" outlineLevel="1" x14ac:dyDescent="0.25">
      <c r="A9" s="231">
        <v>1</v>
      </c>
      <c r="B9" s="232" t="s">
        <v>139</v>
      </c>
      <c r="C9" s="247" t="s">
        <v>140</v>
      </c>
      <c r="D9" s="233" t="s">
        <v>141</v>
      </c>
      <c r="E9" s="234">
        <v>30.75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2.5251100000000002</v>
      </c>
      <c r="O9" s="234">
        <f>ROUND(E9*N9,2)</f>
        <v>77.650000000000006</v>
      </c>
      <c r="P9" s="234">
        <v>0</v>
      </c>
      <c r="Q9" s="234">
        <f>ROUND(E9*P9,2)</f>
        <v>0</v>
      </c>
      <c r="R9" s="236" t="s">
        <v>142</v>
      </c>
      <c r="S9" s="236" t="s">
        <v>122</v>
      </c>
      <c r="T9" s="237" t="s">
        <v>122</v>
      </c>
      <c r="U9" s="222">
        <v>1.448</v>
      </c>
      <c r="V9" s="222">
        <f>ROUND(E9*U9,2)</f>
        <v>44.53</v>
      </c>
      <c r="W9" s="222"/>
      <c r="X9" s="222" t="s">
        <v>143</v>
      </c>
      <c r="Y9" s="212"/>
      <c r="Z9" s="212"/>
      <c r="AA9" s="212"/>
      <c r="AB9" s="212"/>
      <c r="AC9" s="212"/>
      <c r="AD9" s="212"/>
      <c r="AE9" s="212"/>
      <c r="AF9" s="212"/>
      <c r="AG9" s="212" t="s">
        <v>144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9"/>
      <c r="B10" s="220"/>
      <c r="C10" s="256" t="s">
        <v>145</v>
      </c>
      <c r="D10" s="251"/>
      <c r="E10" s="252">
        <v>30.75</v>
      </c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146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31">
        <v>2</v>
      </c>
      <c r="B11" s="232" t="s">
        <v>147</v>
      </c>
      <c r="C11" s="247" t="s">
        <v>148</v>
      </c>
      <c r="D11" s="233" t="s">
        <v>149</v>
      </c>
      <c r="E11" s="234">
        <v>153.75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4">
        <v>7.8200000000000006E-3</v>
      </c>
      <c r="O11" s="234">
        <f>ROUND(E11*N11,2)</f>
        <v>1.2</v>
      </c>
      <c r="P11" s="234">
        <v>0</v>
      </c>
      <c r="Q11" s="234">
        <f>ROUND(E11*P11,2)</f>
        <v>0</v>
      </c>
      <c r="R11" s="236" t="s">
        <v>142</v>
      </c>
      <c r="S11" s="236" t="s">
        <v>122</v>
      </c>
      <c r="T11" s="237" t="s">
        <v>122</v>
      </c>
      <c r="U11" s="222">
        <v>0.79</v>
      </c>
      <c r="V11" s="222">
        <f>ROUND(E11*U11,2)</f>
        <v>121.46</v>
      </c>
      <c r="W11" s="222"/>
      <c r="X11" s="222" t="s">
        <v>143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144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19"/>
      <c r="B12" s="220"/>
      <c r="C12" s="256" t="s">
        <v>150</v>
      </c>
      <c r="D12" s="251"/>
      <c r="E12" s="252">
        <v>153.75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146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31">
        <v>3</v>
      </c>
      <c r="B13" s="232" t="s">
        <v>151</v>
      </c>
      <c r="C13" s="247" t="s">
        <v>152</v>
      </c>
      <c r="D13" s="233" t="s">
        <v>149</v>
      </c>
      <c r="E13" s="234">
        <v>153.75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6" t="s">
        <v>142</v>
      </c>
      <c r="S13" s="236" t="s">
        <v>122</v>
      </c>
      <c r="T13" s="237" t="s">
        <v>122</v>
      </c>
      <c r="U13" s="222">
        <v>0.24</v>
      </c>
      <c r="V13" s="222">
        <f>ROUND(E13*U13,2)</f>
        <v>36.9</v>
      </c>
      <c r="W13" s="222"/>
      <c r="X13" s="222" t="s">
        <v>143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144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9"/>
      <c r="B14" s="220"/>
      <c r="C14" s="256" t="s">
        <v>153</v>
      </c>
      <c r="D14" s="251"/>
      <c r="E14" s="252">
        <v>153.75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146</v>
      </c>
      <c r="AH14" s="212">
        <v>5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31">
        <v>4</v>
      </c>
      <c r="B15" s="232" t="s">
        <v>154</v>
      </c>
      <c r="C15" s="247" t="s">
        <v>155</v>
      </c>
      <c r="D15" s="233" t="s">
        <v>156</v>
      </c>
      <c r="E15" s="234">
        <v>1.488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1.0166500000000001</v>
      </c>
      <c r="O15" s="234">
        <f>ROUND(E15*N15,2)</f>
        <v>1.51</v>
      </c>
      <c r="P15" s="234">
        <v>0</v>
      </c>
      <c r="Q15" s="234">
        <f>ROUND(E15*P15,2)</f>
        <v>0</v>
      </c>
      <c r="R15" s="236" t="s">
        <v>142</v>
      </c>
      <c r="S15" s="236" t="s">
        <v>122</v>
      </c>
      <c r="T15" s="237" t="s">
        <v>122</v>
      </c>
      <c r="U15" s="222">
        <v>27.672999999999998</v>
      </c>
      <c r="V15" s="222">
        <f>ROUND(E15*U15,2)</f>
        <v>41.18</v>
      </c>
      <c r="W15" s="222"/>
      <c r="X15" s="222" t="s">
        <v>143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144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19"/>
      <c r="B16" s="220"/>
      <c r="C16" s="257" t="s">
        <v>157</v>
      </c>
      <c r="D16" s="255"/>
      <c r="E16" s="255"/>
      <c r="F16" s="255"/>
      <c r="G16" s="255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158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19"/>
      <c r="B17" s="220"/>
      <c r="C17" s="256" t="s">
        <v>159</v>
      </c>
      <c r="D17" s="251"/>
      <c r="E17" s="252">
        <v>1.488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146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5">
      <c r="A18" s="224" t="s">
        <v>117</v>
      </c>
      <c r="B18" s="225" t="s">
        <v>72</v>
      </c>
      <c r="C18" s="245" t="s">
        <v>73</v>
      </c>
      <c r="D18" s="226"/>
      <c r="E18" s="227"/>
      <c r="F18" s="228"/>
      <c r="G18" s="228">
        <f>SUMIF(AG19:AG20,"&lt;&gt;NOR",G19:G20)</f>
        <v>0</v>
      </c>
      <c r="H18" s="228"/>
      <c r="I18" s="228">
        <f>SUM(I19:I20)</f>
        <v>0</v>
      </c>
      <c r="J18" s="228"/>
      <c r="K18" s="228">
        <f>SUM(K19:K20)</f>
        <v>0</v>
      </c>
      <c r="L18" s="228"/>
      <c r="M18" s="228">
        <f>SUM(M19:M20)</f>
        <v>0</v>
      </c>
      <c r="N18" s="227"/>
      <c r="O18" s="227">
        <f>SUM(O19:O20)</f>
        <v>0</v>
      </c>
      <c r="P18" s="227"/>
      <c r="Q18" s="227">
        <f>SUM(Q19:Q20)</f>
        <v>0</v>
      </c>
      <c r="R18" s="228"/>
      <c r="S18" s="228"/>
      <c r="T18" s="229"/>
      <c r="U18" s="223"/>
      <c r="V18" s="223">
        <f>SUM(V19:V20)</f>
        <v>140.43</v>
      </c>
      <c r="W18" s="223"/>
      <c r="X18" s="223"/>
      <c r="AG18" t="s">
        <v>118</v>
      </c>
    </row>
    <row r="19" spans="1:60" ht="30.6" outlineLevel="1" x14ac:dyDescent="0.25">
      <c r="A19" s="231">
        <v>5</v>
      </c>
      <c r="B19" s="232" t="s">
        <v>160</v>
      </c>
      <c r="C19" s="247" t="s">
        <v>161</v>
      </c>
      <c r="D19" s="233" t="s">
        <v>149</v>
      </c>
      <c r="E19" s="234">
        <v>1010.2893800000001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 t="s">
        <v>142</v>
      </c>
      <c r="S19" s="236" t="s">
        <v>122</v>
      </c>
      <c r="T19" s="237" t="s">
        <v>122</v>
      </c>
      <c r="U19" s="222">
        <v>0.13900000000000001</v>
      </c>
      <c r="V19" s="222">
        <f>ROUND(E19*U19,2)</f>
        <v>140.43</v>
      </c>
      <c r="W19" s="222"/>
      <c r="X19" s="222" t="s">
        <v>143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144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9"/>
      <c r="B20" s="220"/>
      <c r="C20" s="256" t="s">
        <v>162</v>
      </c>
      <c r="D20" s="251"/>
      <c r="E20" s="252">
        <v>1010.2893800000001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146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5">
      <c r="A21" s="224" t="s">
        <v>117</v>
      </c>
      <c r="B21" s="225" t="s">
        <v>74</v>
      </c>
      <c r="C21" s="245" t="s">
        <v>75</v>
      </c>
      <c r="D21" s="226"/>
      <c r="E21" s="227"/>
      <c r="F21" s="228"/>
      <c r="G21" s="228">
        <f>SUMIF(AG22:AG28,"&lt;&gt;NOR",G22:G28)</f>
        <v>0</v>
      </c>
      <c r="H21" s="228"/>
      <c r="I21" s="228">
        <f>SUM(I22:I28)</f>
        <v>0</v>
      </c>
      <c r="J21" s="228"/>
      <c r="K21" s="228">
        <f>SUM(K22:K28)</f>
        <v>0</v>
      </c>
      <c r="L21" s="228"/>
      <c r="M21" s="228">
        <f>SUM(M22:M28)</f>
        <v>0</v>
      </c>
      <c r="N21" s="227"/>
      <c r="O21" s="227">
        <f>SUM(O22:O28)</f>
        <v>0</v>
      </c>
      <c r="P21" s="227"/>
      <c r="Q21" s="227">
        <f>SUM(Q22:Q28)</f>
        <v>30.900000000000002</v>
      </c>
      <c r="R21" s="228"/>
      <c r="S21" s="228"/>
      <c r="T21" s="229"/>
      <c r="U21" s="223"/>
      <c r="V21" s="223">
        <f>SUM(V22:V28)</f>
        <v>39.43</v>
      </c>
      <c r="W21" s="223"/>
      <c r="X21" s="223"/>
      <c r="AG21" t="s">
        <v>118</v>
      </c>
    </row>
    <row r="22" spans="1:60" outlineLevel="1" x14ac:dyDescent="0.25">
      <c r="A22" s="231">
        <v>6</v>
      </c>
      <c r="B22" s="232" t="s">
        <v>163</v>
      </c>
      <c r="C22" s="247" t="s">
        <v>164</v>
      </c>
      <c r="D22" s="233" t="s">
        <v>149</v>
      </c>
      <c r="E22" s="234">
        <v>150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4">
        <v>0</v>
      </c>
      <c r="O22" s="234">
        <f>ROUND(E22*N22,2)</f>
        <v>0</v>
      </c>
      <c r="P22" s="234">
        <v>0.122</v>
      </c>
      <c r="Q22" s="234">
        <f>ROUND(E22*P22,2)</f>
        <v>18.3</v>
      </c>
      <c r="R22" s="236" t="s">
        <v>165</v>
      </c>
      <c r="S22" s="236" t="s">
        <v>122</v>
      </c>
      <c r="T22" s="237" t="s">
        <v>122</v>
      </c>
      <c r="U22" s="222">
        <v>0.12</v>
      </c>
      <c r="V22" s="222">
        <f>ROUND(E22*U22,2)</f>
        <v>18</v>
      </c>
      <c r="W22" s="222"/>
      <c r="X22" s="222" t="s">
        <v>143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144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9"/>
      <c r="B23" s="220"/>
      <c r="C23" s="257" t="s">
        <v>166</v>
      </c>
      <c r="D23" s="255"/>
      <c r="E23" s="255"/>
      <c r="F23" s="255"/>
      <c r="G23" s="255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158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9"/>
      <c r="B24" s="220"/>
      <c r="C24" s="256" t="s">
        <v>167</v>
      </c>
      <c r="D24" s="251"/>
      <c r="E24" s="252">
        <v>150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146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31">
        <v>7</v>
      </c>
      <c r="B25" s="232" t="s">
        <v>168</v>
      </c>
      <c r="C25" s="247" t="s">
        <v>169</v>
      </c>
      <c r="D25" s="233" t="s">
        <v>141</v>
      </c>
      <c r="E25" s="234">
        <v>7.5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1.4</v>
      </c>
      <c r="Q25" s="234">
        <f>ROUND(E25*P25,2)</f>
        <v>10.5</v>
      </c>
      <c r="R25" s="236" t="s">
        <v>165</v>
      </c>
      <c r="S25" s="236" t="s">
        <v>122</v>
      </c>
      <c r="T25" s="237" t="s">
        <v>122</v>
      </c>
      <c r="U25" s="222">
        <v>1.2569999999999999</v>
      </c>
      <c r="V25" s="222">
        <f>ROUND(E25*U25,2)</f>
        <v>9.43</v>
      </c>
      <c r="W25" s="222"/>
      <c r="X25" s="222" t="s">
        <v>143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144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19"/>
      <c r="B26" s="220"/>
      <c r="C26" s="256" t="s">
        <v>170</v>
      </c>
      <c r="D26" s="251"/>
      <c r="E26" s="252">
        <v>7.5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146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31">
        <v>8</v>
      </c>
      <c r="B27" s="232" t="s">
        <v>171</v>
      </c>
      <c r="C27" s="247" t="s">
        <v>172</v>
      </c>
      <c r="D27" s="233" t="s">
        <v>149</v>
      </c>
      <c r="E27" s="234">
        <v>150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1.4E-2</v>
      </c>
      <c r="Q27" s="234">
        <f>ROUND(E27*P27,2)</f>
        <v>2.1</v>
      </c>
      <c r="R27" s="236" t="s">
        <v>173</v>
      </c>
      <c r="S27" s="236" t="s">
        <v>122</v>
      </c>
      <c r="T27" s="237" t="s">
        <v>122</v>
      </c>
      <c r="U27" s="222">
        <v>0.08</v>
      </c>
      <c r="V27" s="222">
        <f>ROUND(E27*U27,2)</f>
        <v>12</v>
      </c>
      <c r="W27" s="222"/>
      <c r="X27" s="222" t="s">
        <v>143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144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9"/>
      <c r="B28" s="220"/>
      <c r="C28" s="256" t="s">
        <v>167</v>
      </c>
      <c r="D28" s="251"/>
      <c r="E28" s="252">
        <v>150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146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5">
      <c r="A29" s="224" t="s">
        <v>117</v>
      </c>
      <c r="B29" s="225" t="s">
        <v>76</v>
      </c>
      <c r="C29" s="245" t="s">
        <v>77</v>
      </c>
      <c r="D29" s="226"/>
      <c r="E29" s="227"/>
      <c r="F29" s="228"/>
      <c r="G29" s="228">
        <f>SUMIF(AG30:AG31,"&lt;&gt;NOR",G30:G31)</f>
        <v>0</v>
      </c>
      <c r="H29" s="228"/>
      <c r="I29" s="228">
        <f>SUM(I30:I31)</f>
        <v>0</v>
      </c>
      <c r="J29" s="228"/>
      <c r="K29" s="228">
        <f>SUM(K30:K31)</f>
        <v>0</v>
      </c>
      <c r="L29" s="228"/>
      <c r="M29" s="228">
        <f>SUM(M30:M31)</f>
        <v>0</v>
      </c>
      <c r="N29" s="227"/>
      <c r="O29" s="227">
        <f>SUM(O30:O31)</f>
        <v>0</v>
      </c>
      <c r="P29" s="227"/>
      <c r="Q29" s="227">
        <f>SUM(Q30:Q31)</f>
        <v>0</v>
      </c>
      <c r="R29" s="228"/>
      <c r="S29" s="228"/>
      <c r="T29" s="229"/>
      <c r="U29" s="223"/>
      <c r="V29" s="223">
        <f>SUM(V30:V31)</f>
        <v>441.99</v>
      </c>
      <c r="W29" s="223"/>
      <c r="X29" s="223"/>
      <c r="AG29" t="s">
        <v>118</v>
      </c>
    </row>
    <row r="30" spans="1:60" ht="30.6" outlineLevel="1" x14ac:dyDescent="0.25">
      <c r="A30" s="231">
        <v>9</v>
      </c>
      <c r="B30" s="232" t="s">
        <v>174</v>
      </c>
      <c r="C30" s="247" t="s">
        <v>175</v>
      </c>
      <c r="D30" s="233" t="s">
        <v>156</v>
      </c>
      <c r="E30" s="234">
        <v>80.362229999999997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6" t="s">
        <v>176</v>
      </c>
      <c r="S30" s="236" t="s">
        <v>122</v>
      </c>
      <c r="T30" s="237" t="s">
        <v>122</v>
      </c>
      <c r="U30" s="222">
        <v>5.5</v>
      </c>
      <c r="V30" s="222">
        <f>ROUND(E30*U30,2)</f>
        <v>441.99</v>
      </c>
      <c r="W30" s="222"/>
      <c r="X30" s="222" t="s">
        <v>177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178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19"/>
      <c r="B31" s="220"/>
      <c r="C31" s="257" t="s">
        <v>179</v>
      </c>
      <c r="D31" s="255"/>
      <c r="E31" s="255"/>
      <c r="F31" s="255"/>
      <c r="G31" s="255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158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5">
      <c r="A32" s="224" t="s">
        <v>117</v>
      </c>
      <c r="B32" s="225" t="s">
        <v>78</v>
      </c>
      <c r="C32" s="245" t="s">
        <v>79</v>
      </c>
      <c r="D32" s="226"/>
      <c r="E32" s="227"/>
      <c r="F32" s="228"/>
      <c r="G32" s="228">
        <f>SUMIF(AG33:AG86,"&lt;&gt;NOR",G33:G86)</f>
        <v>0</v>
      </c>
      <c r="H32" s="228"/>
      <c r="I32" s="228">
        <f>SUM(I33:I86)</f>
        <v>0</v>
      </c>
      <c r="J32" s="228"/>
      <c r="K32" s="228">
        <f>SUM(K33:K86)</f>
        <v>0</v>
      </c>
      <c r="L32" s="228"/>
      <c r="M32" s="228">
        <f>SUM(M33:M86)</f>
        <v>0</v>
      </c>
      <c r="N32" s="227"/>
      <c r="O32" s="227">
        <f>SUM(O33:O86)</f>
        <v>44.07</v>
      </c>
      <c r="P32" s="227"/>
      <c r="Q32" s="227">
        <f>SUM(Q33:Q86)</f>
        <v>2.92</v>
      </c>
      <c r="R32" s="228"/>
      <c r="S32" s="228"/>
      <c r="T32" s="229"/>
      <c r="U32" s="223"/>
      <c r="V32" s="223">
        <f>SUM(V33:V86)</f>
        <v>1525.7399999999998</v>
      </c>
      <c r="W32" s="223"/>
      <c r="X32" s="223"/>
      <c r="AG32" t="s">
        <v>118</v>
      </c>
    </row>
    <row r="33" spans="1:60" ht="20.399999999999999" outlineLevel="1" x14ac:dyDescent="0.25">
      <c r="A33" s="231">
        <v>10</v>
      </c>
      <c r="B33" s="232" t="s">
        <v>180</v>
      </c>
      <c r="C33" s="247" t="s">
        <v>181</v>
      </c>
      <c r="D33" s="233" t="s">
        <v>182</v>
      </c>
      <c r="E33" s="234">
        <v>362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4">
        <v>3.32E-3</v>
      </c>
      <c r="O33" s="234">
        <f>ROUND(E33*N33,2)</f>
        <v>1.2</v>
      </c>
      <c r="P33" s="234">
        <v>0</v>
      </c>
      <c r="Q33" s="234">
        <f>ROUND(E33*P33,2)</f>
        <v>0</v>
      </c>
      <c r="R33" s="236" t="s">
        <v>173</v>
      </c>
      <c r="S33" s="236" t="s">
        <v>122</v>
      </c>
      <c r="T33" s="237" t="s">
        <v>122</v>
      </c>
      <c r="U33" s="222">
        <v>0.377</v>
      </c>
      <c r="V33" s="222">
        <f>ROUND(E33*U33,2)</f>
        <v>136.47</v>
      </c>
      <c r="W33" s="222"/>
      <c r="X33" s="222" t="s">
        <v>143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144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9"/>
      <c r="B34" s="220"/>
      <c r="C34" s="256" t="s">
        <v>183</v>
      </c>
      <c r="D34" s="251"/>
      <c r="E34" s="252">
        <v>80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146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19"/>
      <c r="B35" s="220"/>
      <c r="C35" s="256" t="s">
        <v>184</v>
      </c>
      <c r="D35" s="251"/>
      <c r="E35" s="252">
        <v>130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146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9"/>
      <c r="B36" s="220"/>
      <c r="C36" s="256" t="s">
        <v>185</v>
      </c>
      <c r="D36" s="251"/>
      <c r="E36" s="252">
        <v>152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146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399999999999999" outlineLevel="1" x14ac:dyDescent="0.25">
      <c r="A37" s="231">
        <v>11</v>
      </c>
      <c r="B37" s="232" t="s">
        <v>186</v>
      </c>
      <c r="C37" s="247" t="s">
        <v>187</v>
      </c>
      <c r="D37" s="233" t="s">
        <v>188</v>
      </c>
      <c r="E37" s="234">
        <v>36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4">
        <v>1.6000000000000001E-4</v>
      </c>
      <c r="O37" s="234">
        <f>ROUND(E37*N37,2)</f>
        <v>0.01</v>
      </c>
      <c r="P37" s="234">
        <v>3.5749999999999997E-2</v>
      </c>
      <c r="Q37" s="234">
        <f>ROUND(E37*P37,2)</f>
        <v>1.29</v>
      </c>
      <c r="R37" s="236" t="s">
        <v>173</v>
      </c>
      <c r="S37" s="236" t="s">
        <v>122</v>
      </c>
      <c r="T37" s="237" t="s">
        <v>122</v>
      </c>
      <c r="U37" s="222">
        <v>0.4335</v>
      </c>
      <c r="V37" s="222">
        <f>ROUND(E37*U37,2)</f>
        <v>15.61</v>
      </c>
      <c r="W37" s="222"/>
      <c r="X37" s="222" t="s">
        <v>143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144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9"/>
      <c r="B38" s="220"/>
      <c r="C38" s="256" t="s">
        <v>189</v>
      </c>
      <c r="D38" s="251"/>
      <c r="E38" s="252">
        <v>36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146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30.6" outlineLevel="1" x14ac:dyDescent="0.25">
      <c r="A39" s="231">
        <v>12</v>
      </c>
      <c r="B39" s="232" t="s">
        <v>190</v>
      </c>
      <c r="C39" s="247" t="s">
        <v>191</v>
      </c>
      <c r="D39" s="233" t="s">
        <v>188</v>
      </c>
      <c r="E39" s="234">
        <v>648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4">
        <v>9.0000000000000006E-5</v>
      </c>
      <c r="O39" s="234">
        <f>ROUND(E39*N39,2)</f>
        <v>0.06</v>
      </c>
      <c r="P39" s="234">
        <v>0</v>
      </c>
      <c r="Q39" s="234">
        <f>ROUND(E39*P39,2)</f>
        <v>0</v>
      </c>
      <c r="R39" s="236" t="s">
        <v>173</v>
      </c>
      <c r="S39" s="236" t="s">
        <v>122</v>
      </c>
      <c r="T39" s="237" t="s">
        <v>122</v>
      </c>
      <c r="U39" s="222">
        <v>0.41599999999999998</v>
      </c>
      <c r="V39" s="222">
        <f>ROUND(E39*U39,2)</f>
        <v>269.57</v>
      </c>
      <c r="W39" s="222"/>
      <c r="X39" s="222" t="s">
        <v>143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144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19"/>
      <c r="B40" s="220"/>
      <c r="C40" s="256" t="s">
        <v>192</v>
      </c>
      <c r="D40" s="251"/>
      <c r="E40" s="252">
        <v>648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146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30.6" outlineLevel="1" x14ac:dyDescent="0.25">
      <c r="A41" s="231">
        <v>13</v>
      </c>
      <c r="B41" s="232" t="s">
        <v>193</v>
      </c>
      <c r="C41" s="247" t="s">
        <v>194</v>
      </c>
      <c r="D41" s="233" t="s">
        <v>188</v>
      </c>
      <c r="E41" s="234">
        <v>8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1E-4</v>
      </c>
      <c r="O41" s="234">
        <f>ROUND(E41*N41,2)</f>
        <v>0</v>
      </c>
      <c r="P41" s="234">
        <v>0</v>
      </c>
      <c r="Q41" s="234">
        <f>ROUND(E41*P41,2)</f>
        <v>0</v>
      </c>
      <c r="R41" s="236" t="s">
        <v>173</v>
      </c>
      <c r="S41" s="236" t="s">
        <v>122</v>
      </c>
      <c r="T41" s="237" t="s">
        <v>122</v>
      </c>
      <c r="U41" s="222">
        <v>0.496</v>
      </c>
      <c r="V41" s="222">
        <f>ROUND(E41*U41,2)</f>
        <v>3.97</v>
      </c>
      <c r="W41" s="222"/>
      <c r="X41" s="222" t="s">
        <v>143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144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19"/>
      <c r="B42" s="220"/>
      <c r="C42" s="256" t="s">
        <v>195</v>
      </c>
      <c r="D42" s="251"/>
      <c r="E42" s="252">
        <v>8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146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30.6" outlineLevel="1" x14ac:dyDescent="0.25">
      <c r="A43" s="231">
        <v>14</v>
      </c>
      <c r="B43" s="232" t="s">
        <v>196</v>
      </c>
      <c r="C43" s="247" t="s">
        <v>197</v>
      </c>
      <c r="D43" s="233" t="s">
        <v>188</v>
      </c>
      <c r="E43" s="234">
        <v>1528.5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4">
        <v>2.7E-4</v>
      </c>
      <c r="O43" s="234">
        <f>ROUND(E43*N43,2)</f>
        <v>0.41</v>
      </c>
      <c r="P43" s="234">
        <v>0</v>
      </c>
      <c r="Q43" s="234">
        <f>ROUND(E43*P43,2)</f>
        <v>0</v>
      </c>
      <c r="R43" s="236" t="s">
        <v>173</v>
      </c>
      <c r="S43" s="236" t="s">
        <v>122</v>
      </c>
      <c r="T43" s="237" t="s">
        <v>122</v>
      </c>
      <c r="U43" s="222">
        <v>0.60599999999999998</v>
      </c>
      <c r="V43" s="222">
        <f>ROUND(E43*U43,2)</f>
        <v>926.27</v>
      </c>
      <c r="W43" s="222"/>
      <c r="X43" s="222" t="s">
        <v>143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144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9"/>
      <c r="B44" s="220"/>
      <c r="C44" s="256" t="s">
        <v>198</v>
      </c>
      <c r="D44" s="251"/>
      <c r="E44" s="252">
        <v>728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146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9"/>
      <c r="B45" s="220"/>
      <c r="C45" s="256" t="s">
        <v>199</v>
      </c>
      <c r="D45" s="251"/>
      <c r="E45" s="252">
        <v>160</v>
      </c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146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9"/>
      <c r="B46" s="220"/>
      <c r="C46" s="256" t="s">
        <v>200</v>
      </c>
      <c r="D46" s="251"/>
      <c r="E46" s="252">
        <v>640.5</v>
      </c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146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30.6" outlineLevel="1" x14ac:dyDescent="0.25">
      <c r="A47" s="231">
        <v>15</v>
      </c>
      <c r="B47" s="232" t="s">
        <v>201</v>
      </c>
      <c r="C47" s="247" t="s">
        <v>202</v>
      </c>
      <c r="D47" s="233" t="s">
        <v>188</v>
      </c>
      <c r="E47" s="234">
        <v>40.6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2.7E-4</v>
      </c>
      <c r="O47" s="234">
        <f>ROUND(E47*N47,2)</f>
        <v>0.01</v>
      </c>
      <c r="P47" s="234">
        <v>0</v>
      </c>
      <c r="Q47" s="234">
        <f>ROUND(E47*P47,2)</f>
        <v>0</v>
      </c>
      <c r="R47" s="236" t="s">
        <v>173</v>
      </c>
      <c r="S47" s="236" t="s">
        <v>122</v>
      </c>
      <c r="T47" s="237" t="s">
        <v>122</v>
      </c>
      <c r="U47" s="222">
        <v>0.72199999999999998</v>
      </c>
      <c r="V47" s="222">
        <f>ROUND(E47*U47,2)</f>
        <v>29.31</v>
      </c>
      <c r="W47" s="222"/>
      <c r="X47" s="222" t="s">
        <v>143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144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19"/>
      <c r="B48" s="220"/>
      <c r="C48" s="256" t="s">
        <v>189</v>
      </c>
      <c r="D48" s="251"/>
      <c r="E48" s="252">
        <v>36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146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9"/>
      <c r="B49" s="220"/>
      <c r="C49" s="256" t="s">
        <v>203</v>
      </c>
      <c r="D49" s="251"/>
      <c r="E49" s="252">
        <v>4.5999999999999996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146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399999999999999" outlineLevel="1" x14ac:dyDescent="0.25">
      <c r="A50" s="231">
        <v>16</v>
      </c>
      <c r="B50" s="232" t="s">
        <v>204</v>
      </c>
      <c r="C50" s="247" t="s">
        <v>205</v>
      </c>
      <c r="D50" s="233" t="s">
        <v>149</v>
      </c>
      <c r="E50" s="234">
        <v>233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4">
        <v>6.6E-3</v>
      </c>
      <c r="O50" s="234">
        <f>ROUND(E50*N50,2)</f>
        <v>1.54</v>
      </c>
      <c r="P50" s="234">
        <v>0</v>
      </c>
      <c r="Q50" s="234">
        <f>ROUND(E50*P50,2)</f>
        <v>0</v>
      </c>
      <c r="R50" s="236" t="s">
        <v>173</v>
      </c>
      <c r="S50" s="236" t="s">
        <v>122</v>
      </c>
      <c r="T50" s="237" t="s">
        <v>122</v>
      </c>
      <c r="U50" s="222">
        <v>0.20799999999999999</v>
      </c>
      <c r="V50" s="222">
        <f>ROUND(E50*U50,2)</f>
        <v>48.46</v>
      </c>
      <c r="W50" s="222"/>
      <c r="X50" s="222" t="s">
        <v>143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144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9"/>
      <c r="B51" s="220"/>
      <c r="C51" s="256" t="s">
        <v>206</v>
      </c>
      <c r="D51" s="251"/>
      <c r="E51" s="252">
        <v>233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146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0.399999999999999" outlineLevel="1" x14ac:dyDescent="0.25">
      <c r="A52" s="231">
        <v>17</v>
      </c>
      <c r="B52" s="232" t="s">
        <v>207</v>
      </c>
      <c r="C52" s="247" t="s">
        <v>208</v>
      </c>
      <c r="D52" s="233" t="s">
        <v>149</v>
      </c>
      <c r="E52" s="234">
        <v>233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0</v>
      </c>
      <c r="O52" s="234">
        <f>ROUND(E52*N52,2)</f>
        <v>0</v>
      </c>
      <c r="P52" s="234">
        <v>7.0000000000000001E-3</v>
      </c>
      <c r="Q52" s="234">
        <f>ROUND(E52*P52,2)</f>
        <v>1.63</v>
      </c>
      <c r="R52" s="236" t="s">
        <v>173</v>
      </c>
      <c r="S52" s="236" t="s">
        <v>122</v>
      </c>
      <c r="T52" s="237" t="s">
        <v>122</v>
      </c>
      <c r="U52" s="222">
        <v>0.06</v>
      </c>
      <c r="V52" s="222">
        <f>ROUND(E52*U52,2)</f>
        <v>13.98</v>
      </c>
      <c r="W52" s="222"/>
      <c r="X52" s="222" t="s">
        <v>143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144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9"/>
      <c r="B53" s="220"/>
      <c r="C53" s="256" t="s">
        <v>209</v>
      </c>
      <c r="D53" s="251"/>
      <c r="E53" s="252">
        <v>233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146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31">
        <v>18</v>
      </c>
      <c r="B54" s="232" t="s">
        <v>210</v>
      </c>
      <c r="C54" s="247" t="s">
        <v>211</v>
      </c>
      <c r="D54" s="233" t="s">
        <v>141</v>
      </c>
      <c r="E54" s="234">
        <v>63.992260000000002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4">
        <v>2.3570000000000001E-2</v>
      </c>
      <c r="O54" s="234">
        <f>ROUND(E54*N54,2)</f>
        <v>1.51</v>
      </c>
      <c r="P54" s="234">
        <v>0</v>
      </c>
      <c r="Q54" s="234">
        <f>ROUND(E54*P54,2)</f>
        <v>0</v>
      </c>
      <c r="R54" s="236" t="s">
        <v>173</v>
      </c>
      <c r="S54" s="236" t="s">
        <v>122</v>
      </c>
      <c r="T54" s="237" t="s">
        <v>122</v>
      </c>
      <c r="U54" s="222">
        <v>0</v>
      </c>
      <c r="V54" s="222">
        <f>ROUND(E54*U54,2)</f>
        <v>0</v>
      </c>
      <c r="W54" s="222"/>
      <c r="X54" s="222" t="s">
        <v>143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144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9"/>
      <c r="B55" s="220"/>
      <c r="C55" s="256" t="s">
        <v>212</v>
      </c>
      <c r="D55" s="251"/>
      <c r="E55" s="252">
        <v>11.664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146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9"/>
      <c r="B56" s="220"/>
      <c r="C56" s="256" t="s">
        <v>213</v>
      </c>
      <c r="D56" s="251"/>
      <c r="E56" s="252">
        <v>0.20480000000000001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146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9"/>
      <c r="B57" s="220"/>
      <c r="C57" s="256" t="s">
        <v>214</v>
      </c>
      <c r="D57" s="251"/>
      <c r="E57" s="252">
        <v>23.295999999999999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146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9"/>
      <c r="B58" s="220"/>
      <c r="C58" s="256" t="s">
        <v>215</v>
      </c>
      <c r="D58" s="251"/>
      <c r="E58" s="252">
        <v>5.12</v>
      </c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146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9"/>
      <c r="B59" s="220"/>
      <c r="C59" s="256" t="s">
        <v>216</v>
      </c>
      <c r="D59" s="251"/>
      <c r="E59" s="252">
        <v>19.215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146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9"/>
      <c r="B60" s="220"/>
      <c r="C60" s="256" t="s">
        <v>217</v>
      </c>
      <c r="D60" s="251"/>
      <c r="E60" s="252">
        <v>1.728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146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19"/>
      <c r="B61" s="220"/>
      <c r="C61" s="256" t="s">
        <v>218</v>
      </c>
      <c r="D61" s="251"/>
      <c r="E61" s="252">
        <v>0.22264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146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19"/>
      <c r="B62" s="220"/>
      <c r="C62" s="256" t="s">
        <v>219</v>
      </c>
      <c r="D62" s="251"/>
      <c r="E62" s="252">
        <v>2.54182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146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0.399999999999999" outlineLevel="1" x14ac:dyDescent="0.25">
      <c r="A63" s="231">
        <v>19</v>
      </c>
      <c r="B63" s="232" t="s">
        <v>220</v>
      </c>
      <c r="C63" s="247" t="s">
        <v>221</v>
      </c>
      <c r="D63" s="233" t="s">
        <v>141</v>
      </c>
      <c r="E63" s="234">
        <v>61.45044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4">
        <v>1.6500000000000001E-2</v>
      </c>
      <c r="O63" s="234">
        <f>ROUND(E63*N63,2)</f>
        <v>1.01</v>
      </c>
      <c r="P63" s="234">
        <v>0</v>
      </c>
      <c r="Q63" s="234">
        <f>ROUND(E63*P63,2)</f>
        <v>0</v>
      </c>
      <c r="R63" s="236" t="s">
        <v>173</v>
      </c>
      <c r="S63" s="236" t="s">
        <v>122</v>
      </c>
      <c r="T63" s="237" t="s">
        <v>122</v>
      </c>
      <c r="U63" s="222">
        <v>0</v>
      </c>
      <c r="V63" s="222">
        <f>ROUND(E63*U63,2)</f>
        <v>0</v>
      </c>
      <c r="W63" s="222"/>
      <c r="X63" s="222" t="s">
        <v>143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144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9"/>
      <c r="B64" s="220"/>
      <c r="C64" s="256" t="s">
        <v>212</v>
      </c>
      <c r="D64" s="251"/>
      <c r="E64" s="252">
        <v>11.664</v>
      </c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146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19"/>
      <c r="B65" s="220"/>
      <c r="C65" s="256" t="s">
        <v>213</v>
      </c>
      <c r="D65" s="251"/>
      <c r="E65" s="252">
        <v>0.20480000000000001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146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19"/>
      <c r="B66" s="220"/>
      <c r="C66" s="256" t="s">
        <v>214</v>
      </c>
      <c r="D66" s="251"/>
      <c r="E66" s="252">
        <v>23.295999999999999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146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9"/>
      <c r="B67" s="220"/>
      <c r="C67" s="256" t="s">
        <v>215</v>
      </c>
      <c r="D67" s="251"/>
      <c r="E67" s="252">
        <v>5.12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146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19"/>
      <c r="B68" s="220"/>
      <c r="C68" s="256" t="s">
        <v>216</v>
      </c>
      <c r="D68" s="251"/>
      <c r="E68" s="252">
        <v>19.215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146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19"/>
      <c r="B69" s="220"/>
      <c r="C69" s="256" t="s">
        <v>217</v>
      </c>
      <c r="D69" s="251"/>
      <c r="E69" s="252">
        <v>1.728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146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19"/>
      <c r="B70" s="220"/>
      <c r="C70" s="256" t="s">
        <v>218</v>
      </c>
      <c r="D70" s="251"/>
      <c r="E70" s="252">
        <v>0.22264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146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31">
        <v>20</v>
      </c>
      <c r="B71" s="232" t="s">
        <v>222</v>
      </c>
      <c r="C71" s="247" t="s">
        <v>223</v>
      </c>
      <c r="D71" s="233" t="s">
        <v>224</v>
      </c>
      <c r="E71" s="234">
        <v>1140.9248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4">
        <v>1E-3</v>
      </c>
      <c r="O71" s="234">
        <f>ROUND(E71*N71,2)</f>
        <v>1.1399999999999999</v>
      </c>
      <c r="P71" s="234">
        <v>0</v>
      </c>
      <c r="Q71" s="234">
        <f>ROUND(E71*P71,2)</f>
        <v>0</v>
      </c>
      <c r="R71" s="236" t="s">
        <v>225</v>
      </c>
      <c r="S71" s="236" t="s">
        <v>122</v>
      </c>
      <c r="T71" s="237" t="s">
        <v>122</v>
      </c>
      <c r="U71" s="222">
        <v>0</v>
      </c>
      <c r="V71" s="222">
        <f>ROUND(E71*U71,2)</f>
        <v>0</v>
      </c>
      <c r="W71" s="222"/>
      <c r="X71" s="222" t="s">
        <v>226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227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19"/>
      <c r="B72" s="220"/>
      <c r="C72" s="256" t="s">
        <v>228</v>
      </c>
      <c r="D72" s="251"/>
      <c r="E72" s="252">
        <v>50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146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9"/>
      <c r="B73" s="220"/>
      <c r="C73" s="256" t="s">
        <v>229</v>
      </c>
      <c r="D73" s="251"/>
      <c r="E73" s="252">
        <v>240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146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19"/>
      <c r="B74" s="220"/>
      <c r="C74" s="256" t="s">
        <v>230</v>
      </c>
      <c r="D74" s="251"/>
      <c r="E74" s="252">
        <v>850.9248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146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31">
        <v>21</v>
      </c>
      <c r="B75" s="232" t="s">
        <v>231</v>
      </c>
      <c r="C75" s="247" t="s">
        <v>232</v>
      </c>
      <c r="D75" s="233" t="s">
        <v>141</v>
      </c>
      <c r="E75" s="234">
        <v>67.595479999999995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4">
        <v>0.55000000000000004</v>
      </c>
      <c r="O75" s="234">
        <f>ROUND(E75*N75,2)</f>
        <v>37.18</v>
      </c>
      <c r="P75" s="234">
        <v>0</v>
      </c>
      <c r="Q75" s="234">
        <f>ROUND(E75*P75,2)</f>
        <v>0</v>
      </c>
      <c r="R75" s="236" t="s">
        <v>225</v>
      </c>
      <c r="S75" s="236" t="s">
        <v>122</v>
      </c>
      <c r="T75" s="237" t="s">
        <v>122</v>
      </c>
      <c r="U75" s="222">
        <v>0</v>
      </c>
      <c r="V75" s="222">
        <f>ROUND(E75*U75,2)</f>
        <v>0</v>
      </c>
      <c r="W75" s="222"/>
      <c r="X75" s="222" t="s">
        <v>226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227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9"/>
      <c r="B76" s="220"/>
      <c r="C76" s="256" t="s">
        <v>212</v>
      </c>
      <c r="D76" s="251"/>
      <c r="E76" s="252">
        <v>11.664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12"/>
      <c r="Z76" s="212"/>
      <c r="AA76" s="212"/>
      <c r="AB76" s="212"/>
      <c r="AC76" s="212"/>
      <c r="AD76" s="212"/>
      <c r="AE76" s="212"/>
      <c r="AF76" s="212"/>
      <c r="AG76" s="212" t="s">
        <v>146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19"/>
      <c r="B77" s="220"/>
      <c r="C77" s="256" t="s">
        <v>213</v>
      </c>
      <c r="D77" s="251"/>
      <c r="E77" s="252">
        <v>0.20480000000000001</v>
      </c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146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19"/>
      <c r="B78" s="220"/>
      <c r="C78" s="256" t="s">
        <v>214</v>
      </c>
      <c r="D78" s="251"/>
      <c r="E78" s="252">
        <v>23.295999999999999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146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9"/>
      <c r="B79" s="220"/>
      <c r="C79" s="256" t="s">
        <v>215</v>
      </c>
      <c r="D79" s="251"/>
      <c r="E79" s="252">
        <v>5.12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146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19"/>
      <c r="B80" s="220"/>
      <c r="C80" s="256" t="s">
        <v>216</v>
      </c>
      <c r="D80" s="251"/>
      <c r="E80" s="252">
        <v>19.215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146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19"/>
      <c r="B81" s="220"/>
      <c r="C81" s="256" t="s">
        <v>217</v>
      </c>
      <c r="D81" s="251"/>
      <c r="E81" s="252">
        <v>1.728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146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19"/>
      <c r="B82" s="220"/>
      <c r="C82" s="256" t="s">
        <v>218</v>
      </c>
      <c r="D82" s="251"/>
      <c r="E82" s="252">
        <v>0.22264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12"/>
      <c r="Z82" s="212"/>
      <c r="AA82" s="212"/>
      <c r="AB82" s="212"/>
      <c r="AC82" s="212"/>
      <c r="AD82" s="212"/>
      <c r="AE82" s="212"/>
      <c r="AF82" s="212"/>
      <c r="AG82" s="212" t="s">
        <v>146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19"/>
      <c r="B83" s="220"/>
      <c r="C83" s="258" t="s">
        <v>233</v>
      </c>
      <c r="D83" s="253"/>
      <c r="E83" s="254">
        <v>61.45044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146</v>
      </c>
      <c r="AH83" s="212">
        <v>1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19"/>
      <c r="B84" s="220"/>
      <c r="C84" s="256" t="s">
        <v>234</v>
      </c>
      <c r="D84" s="251"/>
      <c r="E84" s="252">
        <v>6.1450399999999998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146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31">
        <v>22</v>
      </c>
      <c r="B85" s="232" t="s">
        <v>235</v>
      </c>
      <c r="C85" s="247" t="s">
        <v>236</v>
      </c>
      <c r="D85" s="233" t="s">
        <v>156</v>
      </c>
      <c r="E85" s="234">
        <v>44.068849999999998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6" t="s">
        <v>173</v>
      </c>
      <c r="S85" s="236" t="s">
        <v>122</v>
      </c>
      <c r="T85" s="237" t="s">
        <v>122</v>
      </c>
      <c r="U85" s="222">
        <v>1.863</v>
      </c>
      <c r="V85" s="222">
        <f>ROUND(E85*U85,2)</f>
        <v>82.1</v>
      </c>
      <c r="W85" s="222"/>
      <c r="X85" s="222" t="s">
        <v>177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178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19"/>
      <c r="B86" s="220"/>
      <c r="C86" s="257" t="s">
        <v>237</v>
      </c>
      <c r="D86" s="255"/>
      <c r="E86" s="255"/>
      <c r="F86" s="255"/>
      <c r="G86" s="255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158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5">
      <c r="A87" s="224" t="s">
        <v>117</v>
      </c>
      <c r="B87" s="225" t="s">
        <v>80</v>
      </c>
      <c r="C87" s="245" t="s">
        <v>81</v>
      </c>
      <c r="D87" s="226"/>
      <c r="E87" s="227"/>
      <c r="F87" s="228"/>
      <c r="G87" s="228">
        <f>SUMIF(AG88:AG93,"&lt;&gt;NOR",G88:G93)</f>
        <v>0</v>
      </c>
      <c r="H87" s="228"/>
      <c r="I87" s="228">
        <f>SUM(I88:I93)</f>
        <v>0</v>
      </c>
      <c r="J87" s="228"/>
      <c r="K87" s="228">
        <f>SUM(K88:K93)</f>
        <v>0</v>
      </c>
      <c r="L87" s="228"/>
      <c r="M87" s="228">
        <f>SUM(M88:M93)</f>
        <v>0</v>
      </c>
      <c r="N87" s="227"/>
      <c r="O87" s="227">
        <f>SUM(O88:O93)</f>
        <v>0.15</v>
      </c>
      <c r="P87" s="227"/>
      <c r="Q87" s="227">
        <f>SUM(Q88:Q93)</f>
        <v>0.14000000000000001</v>
      </c>
      <c r="R87" s="228"/>
      <c r="S87" s="228"/>
      <c r="T87" s="229"/>
      <c r="U87" s="223"/>
      <c r="V87" s="223">
        <f>SUM(V88:V93)</f>
        <v>15.73</v>
      </c>
      <c r="W87" s="223"/>
      <c r="X87" s="223"/>
      <c r="AG87" t="s">
        <v>118</v>
      </c>
    </row>
    <row r="88" spans="1:60" ht="20.399999999999999" outlineLevel="1" x14ac:dyDescent="0.25">
      <c r="A88" s="231">
        <v>23</v>
      </c>
      <c r="B88" s="232" t="s">
        <v>238</v>
      </c>
      <c r="C88" s="247" t="s">
        <v>239</v>
      </c>
      <c r="D88" s="233" t="s">
        <v>188</v>
      </c>
      <c r="E88" s="234">
        <v>37.200000000000003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4">
        <v>4.0899999999999999E-3</v>
      </c>
      <c r="O88" s="234">
        <f>ROUND(E88*N88,2)</f>
        <v>0.15</v>
      </c>
      <c r="P88" s="234">
        <v>0</v>
      </c>
      <c r="Q88" s="234">
        <f>ROUND(E88*P88,2)</f>
        <v>0</v>
      </c>
      <c r="R88" s="236" t="s">
        <v>240</v>
      </c>
      <c r="S88" s="236" t="s">
        <v>122</v>
      </c>
      <c r="T88" s="237" t="s">
        <v>122</v>
      </c>
      <c r="U88" s="222">
        <v>0.33005000000000001</v>
      </c>
      <c r="V88" s="222">
        <f>ROUND(E88*U88,2)</f>
        <v>12.28</v>
      </c>
      <c r="W88" s="222"/>
      <c r="X88" s="222" t="s">
        <v>143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144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19"/>
      <c r="B89" s="220"/>
      <c r="C89" s="256" t="s">
        <v>241</v>
      </c>
      <c r="D89" s="251"/>
      <c r="E89" s="252">
        <v>37.200000000000003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146</v>
      </c>
      <c r="AH89" s="212">
        <v>5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31">
        <v>24</v>
      </c>
      <c r="B90" s="232" t="s">
        <v>242</v>
      </c>
      <c r="C90" s="247" t="s">
        <v>243</v>
      </c>
      <c r="D90" s="233" t="s">
        <v>188</v>
      </c>
      <c r="E90" s="234">
        <v>37.200000000000003</v>
      </c>
      <c r="F90" s="235"/>
      <c r="G90" s="236">
        <f>ROUND(E90*F90,2)</f>
        <v>0</v>
      </c>
      <c r="H90" s="235"/>
      <c r="I90" s="236">
        <f>ROUND(E90*H90,2)</f>
        <v>0</v>
      </c>
      <c r="J90" s="235"/>
      <c r="K90" s="236">
        <f>ROUND(E90*J90,2)</f>
        <v>0</v>
      </c>
      <c r="L90" s="236">
        <v>21</v>
      </c>
      <c r="M90" s="236">
        <f>G90*(1+L90/100)</f>
        <v>0</v>
      </c>
      <c r="N90" s="234">
        <v>0</v>
      </c>
      <c r="O90" s="234">
        <f>ROUND(E90*N90,2)</f>
        <v>0</v>
      </c>
      <c r="P90" s="234">
        <v>3.7699999999999999E-3</v>
      </c>
      <c r="Q90" s="234">
        <f>ROUND(E90*P90,2)</f>
        <v>0.14000000000000001</v>
      </c>
      <c r="R90" s="236" t="s">
        <v>240</v>
      </c>
      <c r="S90" s="236" t="s">
        <v>122</v>
      </c>
      <c r="T90" s="237" t="s">
        <v>122</v>
      </c>
      <c r="U90" s="222">
        <v>7.2450000000000001E-2</v>
      </c>
      <c r="V90" s="222">
        <f>ROUND(E90*U90,2)</f>
        <v>2.7</v>
      </c>
      <c r="W90" s="222"/>
      <c r="X90" s="222" t="s">
        <v>143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144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9"/>
      <c r="B91" s="220"/>
      <c r="C91" s="256" t="s">
        <v>244</v>
      </c>
      <c r="D91" s="251"/>
      <c r="E91" s="252">
        <v>37.200000000000003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12"/>
      <c r="Z91" s="212"/>
      <c r="AA91" s="212"/>
      <c r="AB91" s="212"/>
      <c r="AC91" s="212"/>
      <c r="AD91" s="212"/>
      <c r="AE91" s="212"/>
      <c r="AF91" s="212"/>
      <c r="AG91" s="212" t="s">
        <v>146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31">
        <v>25</v>
      </c>
      <c r="B92" s="232" t="s">
        <v>245</v>
      </c>
      <c r="C92" s="247" t="s">
        <v>246</v>
      </c>
      <c r="D92" s="233" t="s">
        <v>156</v>
      </c>
      <c r="E92" s="234">
        <v>0.15215000000000001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6" t="s">
        <v>240</v>
      </c>
      <c r="S92" s="236" t="s">
        <v>122</v>
      </c>
      <c r="T92" s="237" t="s">
        <v>122</v>
      </c>
      <c r="U92" s="222">
        <v>4.9470000000000001</v>
      </c>
      <c r="V92" s="222">
        <f>ROUND(E92*U92,2)</f>
        <v>0.75</v>
      </c>
      <c r="W92" s="222"/>
      <c r="X92" s="222" t="s">
        <v>177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178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19"/>
      <c r="B93" s="220"/>
      <c r="C93" s="257" t="s">
        <v>237</v>
      </c>
      <c r="D93" s="255"/>
      <c r="E93" s="255"/>
      <c r="F93" s="255"/>
      <c r="G93" s="255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158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5">
      <c r="A94" s="224" t="s">
        <v>117</v>
      </c>
      <c r="B94" s="225" t="s">
        <v>82</v>
      </c>
      <c r="C94" s="245" t="s">
        <v>83</v>
      </c>
      <c r="D94" s="226"/>
      <c r="E94" s="227"/>
      <c r="F94" s="228"/>
      <c r="G94" s="228">
        <f>SUMIF(AG95:AG108,"&lt;&gt;NOR",G95:G108)</f>
        <v>0</v>
      </c>
      <c r="H94" s="228"/>
      <c r="I94" s="228">
        <f>SUM(I95:I108)</f>
        <v>0</v>
      </c>
      <c r="J94" s="228"/>
      <c r="K94" s="228">
        <f>SUM(K95:K108)</f>
        <v>0</v>
      </c>
      <c r="L94" s="228"/>
      <c r="M94" s="228">
        <f>SUM(M95:M108)</f>
        <v>0</v>
      </c>
      <c r="N94" s="227"/>
      <c r="O94" s="227">
        <f>SUM(O95:O108)</f>
        <v>10.71</v>
      </c>
      <c r="P94" s="227"/>
      <c r="Q94" s="227">
        <f>SUM(Q95:Q108)</f>
        <v>9.92</v>
      </c>
      <c r="R94" s="228"/>
      <c r="S94" s="228"/>
      <c r="T94" s="229"/>
      <c r="U94" s="223"/>
      <c r="V94" s="223">
        <f>SUM(V95:V108)</f>
        <v>183.11</v>
      </c>
      <c r="W94" s="223"/>
      <c r="X94" s="223"/>
      <c r="AG94" t="s">
        <v>118</v>
      </c>
    </row>
    <row r="95" spans="1:60" outlineLevel="1" x14ac:dyDescent="0.25">
      <c r="A95" s="231">
        <v>26</v>
      </c>
      <c r="B95" s="232" t="s">
        <v>247</v>
      </c>
      <c r="C95" s="247" t="s">
        <v>248</v>
      </c>
      <c r="D95" s="233" t="s">
        <v>149</v>
      </c>
      <c r="E95" s="234">
        <v>233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4">
        <v>0</v>
      </c>
      <c r="O95" s="234">
        <f>ROUND(E95*N95,2)</f>
        <v>0</v>
      </c>
      <c r="P95" s="234">
        <v>4.2000000000000003E-2</v>
      </c>
      <c r="Q95" s="234">
        <f>ROUND(E95*P95,2)</f>
        <v>9.7899999999999991</v>
      </c>
      <c r="R95" s="236" t="s">
        <v>249</v>
      </c>
      <c r="S95" s="236" t="s">
        <v>122</v>
      </c>
      <c r="T95" s="237" t="s">
        <v>122</v>
      </c>
      <c r="U95" s="222">
        <v>0.14199999999999999</v>
      </c>
      <c r="V95" s="222">
        <f>ROUND(E95*U95,2)</f>
        <v>33.090000000000003</v>
      </c>
      <c r="W95" s="222"/>
      <c r="X95" s="222" t="s">
        <v>143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144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9"/>
      <c r="B96" s="220"/>
      <c r="C96" s="256" t="s">
        <v>250</v>
      </c>
      <c r="D96" s="251"/>
      <c r="E96" s="252">
        <v>233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146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31">
        <v>27</v>
      </c>
      <c r="B97" s="232" t="s">
        <v>251</v>
      </c>
      <c r="C97" s="247" t="s">
        <v>252</v>
      </c>
      <c r="D97" s="233" t="s">
        <v>188</v>
      </c>
      <c r="E97" s="234">
        <v>14.5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0</v>
      </c>
      <c r="O97" s="234">
        <f>ROUND(E97*N97,2)</f>
        <v>0</v>
      </c>
      <c r="P97" s="234">
        <v>8.9300000000000004E-3</v>
      </c>
      <c r="Q97" s="234">
        <f>ROUND(E97*P97,2)</f>
        <v>0.13</v>
      </c>
      <c r="R97" s="236" t="s">
        <v>249</v>
      </c>
      <c r="S97" s="236" t="s">
        <v>122</v>
      </c>
      <c r="T97" s="237" t="s">
        <v>122</v>
      </c>
      <c r="U97" s="222">
        <v>7.5999999999999998E-2</v>
      </c>
      <c r="V97" s="222">
        <f>ROUND(E97*U97,2)</f>
        <v>1.1000000000000001</v>
      </c>
      <c r="W97" s="222"/>
      <c r="X97" s="222" t="s">
        <v>143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144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19"/>
      <c r="B98" s="220"/>
      <c r="C98" s="256" t="s">
        <v>253</v>
      </c>
      <c r="D98" s="251"/>
      <c r="E98" s="252">
        <v>14.5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12"/>
      <c r="Z98" s="212"/>
      <c r="AA98" s="212"/>
      <c r="AB98" s="212"/>
      <c r="AC98" s="212"/>
      <c r="AD98" s="212"/>
      <c r="AE98" s="212"/>
      <c r="AF98" s="212"/>
      <c r="AG98" s="212" t="s">
        <v>146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0.399999999999999" outlineLevel="1" x14ac:dyDescent="0.25">
      <c r="A99" s="231">
        <v>28</v>
      </c>
      <c r="B99" s="232" t="s">
        <v>254</v>
      </c>
      <c r="C99" s="247" t="s">
        <v>255</v>
      </c>
      <c r="D99" s="233" t="s">
        <v>149</v>
      </c>
      <c r="E99" s="234">
        <v>233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4">
        <v>0</v>
      </c>
      <c r="O99" s="234">
        <f>ROUND(E99*N99,2)</f>
        <v>0</v>
      </c>
      <c r="P99" s="234">
        <v>0</v>
      </c>
      <c r="Q99" s="234">
        <f>ROUND(E99*P99,2)</f>
        <v>0</v>
      </c>
      <c r="R99" s="236" t="s">
        <v>249</v>
      </c>
      <c r="S99" s="236" t="s">
        <v>122</v>
      </c>
      <c r="T99" s="237" t="s">
        <v>122</v>
      </c>
      <c r="U99" s="222">
        <v>6.0000000000000001E-3</v>
      </c>
      <c r="V99" s="222">
        <f>ROUND(E99*U99,2)</f>
        <v>1.4</v>
      </c>
      <c r="W99" s="222"/>
      <c r="X99" s="222" t="s">
        <v>143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144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19"/>
      <c r="B100" s="220"/>
      <c r="C100" s="256" t="s">
        <v>209</v>
      </c>
      <c r="D100" s="251"/>
      <c r="E100" s="252">
        <v>233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146</v>
      </c>
      <c r="AH100" s="212">
        <v>5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31">
        <v>29</v>
      </c>
      <c r="B101" s="232" t="s">
        <v>256</v>
      </c>
      <c r="C101" s="247" t="s">
        <v>257</v>
      </c>
      <c r="D101" s="233" t="s">
        <v>149</v>
      </c>
      <c r="E101" s="234">
        <v>233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4">
        <v>4.5409999999999999E-2</v>
      </c>
      <c r="O101" s="234">
        <f>ROUND(E101*N101,2)</f>
        <v>10.58</v>
      </c>
      <c r="P101" s="234">
        <v>0</v>
      </c>
      <c r="Q101" s="234">
        <f>ROUND(E101*P101,2)</f>
        <v>0</v>
      </c>
      <c r="R101" s="236" t="s">
        <v>249</v>
      </c>
      <c r="S101" s="236" t="s">
        <v>122</v>
      </c>
      <c r="T101" s="237" t="s">
        <v>122</v>
      </c>
      <c r="U101" s="222">
        <v>0.42099999999999999</v>
      </c>
      <c r="V101" s="222">
        <f>ROUND(E101*U101,2)</f>
        <v>98.09</v>
      </c>
      <c r="W101" s="222"/>
      <c r="X101" s="222" t="s">
        <v>143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144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9"/>
      <c r="B102" s="220"/>
      <c r="C102" s="256" t="s">
        <v>209</v>
      </c>
      <c r="D102" s="251"/>
      <c r="E102" s="252">
        <v>233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146</v>
      </c>
      <c r="AH102" s="212">
        <v>5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31">
        <v>30</v>
      </c>
      <c r="B103" s="232" t="s">
        <v>258</v>
      </c>
      <c r="C103" s="247" t="s">
        <v>259</v>
      </c>
      <c r="D103" s="233" t="s">
        <v>149</v>
      </c>
      <c r="E103" s="234">
        <v>233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4">
        <v>2.0000000000000002E-5</v>
      </c>
      <c r="O103" s="234">
        <f>ROUND(E103*N103,2)</f>
        <v>0</v>
      </c>
      <c r="P103" s="234">
        <v>0</v>
      </c>
      <c r="Q103" s="234">
        <f>ROUND(E103*P103,2)</f>
        <v>0</v>
      </c>
      <c r="R103" s="236" t="s">
        <v>249</v>
      </c>
      <c r="S103" s="236" t="s">
        <v>122</v>
      </c>
      <c r="T103" s="237" t="s">
        <v>122</v>
      </c>
      <c r="U103" s="222">
        <v>7.3999999999999996E-2</v>
      </c>
      <c r="V103" s="222">
        <f>ROUND(E103*U103,2)</f>
        <v>17.239999999999998</v>
      </c>
      <c r="W103" s="222"/>
      <c r="X103" s="222" t="s">
        <v>143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144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19"/>
      <c r="B104" s="220"/>
      <c r="C104" s="256" t="s">
        <v>260</v>
      </c>
      <c r="D104" s="251"/>
      <c r="E104" s="252">
        <v>233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146</v>
      </c>
      <c r="AH104" s="212">
        <v>5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31">
        <v>31</v>
      </c>
      <c r="B105" s="232" t="s">
        <v>261</v>
      </c>
      <c r="C105" s="247" t="s">
        <v>262</v>
      </c>
      <c r="D105" s="233" t="s">
        <v>188</v>
      </c>
      <c r="E105" s="234">
        <v>14.5</v>
      </c>
      <c r="F105" s="235"/>
      <c r="G105" s="236">
        <f>ROUND(E105*F105,2)</f>
        <v>0</v>
      </c>
      <c r="H105" s="235"/>
      <c r="I105" s="236">
        <f>ROUND(E105*H105,2)</f>
        <v>0</v>
      </c>
      <c r="J105" s="235"/>
      <c r="K105" s="236">
        <f>ROUND(E105*J105,2)</f>
        <v>0</v>
      </c>
      <c r="L105" s="236">
        <v>21</v>
      </c>
      <c r="M105" s="236">
        <f>G105*(1+L105/100)</f>
        <v>0</v>
      </c>
      <c r="N105" s="234">
        <v>9.0500000000000008E-3</v>
      </c>
      <c r="O105" s="234">
        <f>ROUND(E105*N105,2)</f>
        <v>0.13</v>
      </c>
      <c r="P105" s="234">
        <v>0</v>
      </c>
      <c r="Q105" s="234">
        <f>ROUND(E105*P105,2)</f>
        <v>0</v>
      </c>
      <c r="R105" s="236" t="s">
        <v>249</v>
      </c>
      <c r="S105" s="236" t="s">
        <v>122</v>
      </c>
      <c r="T105" s="237" t="s">
        <v>122</v>
      </c>
      <c r="U105" s="222">
        <v>0.33</v>
      </c>
      <c r="V105" s="222">
        <f>ROUND(E105*U105,2)</f>
        <v>4.79</v>
      </c>
      <c r="W105" s="222"/>
      <c r="X105" s="222" t="s">
        <v>143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144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9"/>
      <c r="B106" s="220"/>
      <c r="C106" s="256" t="s">
        <v>263</v>
      </c>
      <c r="D106" s="251"/>
      <c r="E106" s="252">
        <v>14.5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146</v>
      </c>
      <c r="AH106" s="212">
        <v>5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31">
        <v>32</v>
      </c>
      <c r="B107" s="232" t="s">
        <v>264</v>
      </c>
      <c r="C107" s="247" t="s">
        <v>265</v>
      </c>
      <c r="D107" s="233" t="s">
        <v>156</v>
      </c>
      <c r="E107" s="234">
        <v>10.716419999999999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6" t="s">
        <v>249</v>
      </c>
      <c r="S107" s="236" t="s">
        <v>122</v>
      </c>
      <c r="T107" s="237" t="s">
        <v>122</v>
      </c>
      <c r="U107" s="222">
        <v>2.5569999999999999</v>
      </c>
      <c r="V107" s="222">
        <f>ROUND(E107*U107,2)</f>
        <v>27.4</v>
      </c>
      <c r="W107" s="222"/>
      <c r="X107" s="222" t="s">
        <v>177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178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19"/>
      <c r="B108" s="220"/>
      <c r="C108" s="257" t="s">
        <v>237</v>
      </c>
      <c r="D108" s="255"/>
      <c r="E108" s="255"/>
      <c r="F108" s="255"/>
      <c r="G108" s="255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158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25">
      <c r="A109" s="224" t="s">
        <v>117</v>
      </c>
      <c r="B109" s="225" t="s">
        <v>84</v>
      </c>
      <c r="C109" s="245" t="s">
        <v>85</v>
      </c>
      <c r="D109" s="226"/>
      <c r="E109" s="227"/>
      <c r="F109" s="228"/>
      <c r="G109" s="228">
        <f>SUMIF(AG110:AG125,"&lt;&gt;NOR",G110:G125)</f>
        <v>0</v>
      </c>
      <c r="H109" s="228"/>
      <c r="I109" s="228">
        <f>SUM(I110:I125)</f>
        <v>0</v>
      </c>
      <c r="J109" s="228"/>
      <c r="K109" s="228">
        <f>SUM(K110:K125)</f>
        <v>0</v>
      </c>
      <c r="L109" s="228"/>
      <c r="M109" s="228">
        <f>SUM(M110:M125)</f>
        <v>0</v>
      </c>
      <c r="N109" s="227"/>
      <c r="O109" s="227">
        <f>SUM(O110:O125)</f>
        <v>0</v>
      </c>
      <c r="P109" s="227"/>
      <c r="Q109" s="227">
        <f>SUM(Q110:Q125)</f>
        <v>0</v>
      </c>
      <c r="R109" s="228"/>
      <c r="S109" s="228"/>
      <c r="T109" s="229"/>
      <c r="U109" s="223"/>
      <c r="V109" s="223">
        <f>SUM(V110:V125)</f>
        <v>207.13</v>
      </c>
      <c r="W109" s="223"/>
      <c r="X109" s="223"/>
      <c r="AG109" t="s">
        <v>118</v>
      </c>
    </row>
    <row r="110" spans="1:60" outlineLevel="1" x14ac:dyDescent="0.25">
      <c r="A110" s="231">
        <v>33</v>
      </c>
      <c r="B110" s="232" t="s">
        <v>266</v>
      </c>
      <c r="C110" s="247" t="s">
        <v>267</v>
      </c>
      <c r="D110" s="233" t="s">
        <v>156</v>
      </c>
      <c r="E110" s="234">
        <v>5.0179999999999998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4">
        <v>0</v>
      </c>
      <c r="O110" s="234">
        <f>ROUND(E110*N110,2)</f>
        <v>0</v>
      </c>
      <c r="P110" s="234">
        <v>0</v>
      </c>
      <c r="Q110" s="234">
        <f>ROUND(E110*P110,2)</f>
        <v>0</v>
      </c>
      <c r="R110" s="236" t="s">
        <v>165</v>
      </c>
      <c r="S110" s="236" t="s">
        <v>122</v>
      </c>
      <c r="T110" s="237" t="s">
        <v>122</v>
      </c>
      <c r="U110" s="222">
        <v>0</v>
      </c>
      <c r="V110" s="222">
        <f>ROUND(E110*U110,2)</f>
        <v>0</v>
      </c>
      <c r="W110" s="222"/>
      <c r="X110" s="222" t="s">
        <v>143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144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19"/>
      <c r="B111" s="220"/>
      <c r="C111" s="256" t="s">
        <v>268</v>
      </c>
      <c r="D111" s="251"/>
      <c r="E111" s="252">
        <v>2.1</v>
      </c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146</v>
      </c>
      <c r="AH111" s="212">
        <v>7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19"/>
      <c r="B112" s="220"/>
      <c r="C112" s="256" t="s">
        <v>269</v>
      </c>
      <c r="D112" s="251"/>
      <c r="E112" s="252">
        <v>1.2869999999999999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146</v>
      </c>
      <c r="AH112" s="212">
        <v>7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19"/>
      <c r="B113" s="220"/>
      <c r="C113" s="256" t="s">
        <v>270</v>
      </c>
      <c r="D113" s="251"/>
      <c r="E113" s="252">
        <v>1.631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146</v>
      </c>
      <c r="AH113" s="212">
        <v>7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31">
        <v>34</v>
      </c>
      <c r="B114" s="232" t="s">
        <v>271</v>
      </c>
      <c r="C114" s="247" t="s">
        <v>272</v>
      </c>
      <c r="D114" s="233" t="s">
        <v>156</v>
      </c>
      <c r="E114" s="234">
        <v>38.855730000000001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4">
        <v>0</v>
      </c>
      <c r="O114" s="234">
        <f>ROUND(E114*N114,2)</f>
        <v>0</v>
      </c>
      <c r="P114" s="234">
        <v>0</v>
      </c>
      <c r="Q114" s="234">
        <f>ROUND(E114*P114,2)</f>
        <v>0</v>
      </c>
      <c r="R114" s="236" t="s">
        <v>165</v>
      </c>
      <c r="S114" s="236" t="s">
        <v>122</v>
      </c>
      <c r="T114" s="237" t="s">
        <v>122</v>
      </c>
      <c r="U114" s="222">
        <v>0</v>
      </c>
      <c r="V114" s="222">
        <f>ROUND(E114*U114,2)</f>
        <v>0</v>
      </c>
      <c r="W114" s="222"/>
      <c r="X114" s="222" t="s">
        <v>143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144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19"/>
      <c r="B115" s="220"/>
      <c r="C115" s="256" t="s">
        <v>273</v>
      </c>
      <c r="D115" s="251"/>
      <c r="E115" s="252">
        <v>18.3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146</v>
      </c>
      <c r="AH115" s="212">
        <v>7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19"/>
      <c r="B116" s="220"/>
      <c r="C116" s="256" t="s">
        <v>274</v>
      </c>
      <c r="D116" s="251"/>
      <c r="E116" s="252">
        <v>10.5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146</v>
      </c>
      <c r="AH116" s="212">
        <v>7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19"/>
      <c r="B117" s="220"/>
      <c r="C117" s="256" t="s">
        <v>275</v>
      </c>
      <c r="D117" s="251"/>
      <c r="E117" s="252">
        <v>0.14024</v>
      </c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146</v>
      </c>
      <c r="AH117" s="212">
        <v>7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19"/>
      <c r="B118" s="220"/>
      <c r="C118" s="256" t="s">
        <v>276</v>
      </c>
      <c r="D118" s="251"/>
      <c r="E118" s="252">
        <v>9.7859999999999996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146</v>
      </c>
      <c r="AH118" s="212">
        <v>7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19"/>
      <c r="B119" s="220"/>
      <c r="C119" s="256" t="s">
        <v>277</v>
      </c>
      <c r="D119" s="251"/>
      <c r="E119" s="252">
        <v>0.12948999999999999</v>
      </c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146</v>
      </c>
      <c r="AH119" s="212">
        <v>7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38">
        <v>35</v>
      </c>
      <c r="B120" s="239" t="s">
        <v>278</v>
      </c>
      <c r="C120" s="246" t="s">
        <v>279</v>
      </c>
      <c r="D120" s="240" t="s">
        <v>156</v>
      </c>
      <c r="E120" s="241">
        <v>43.873730000000002</v>
      </c>
      <c r="F120" s="242"/>
      <c r="G120" s="243">
        <f>ROUND(E120*F120,2)</f>
        <v>0</v>
      </c>
      <c r="H120" s="242"/>
      <c r="I120" s="243">
        <f>ROUND(E120*H120,2)</f>
        <v>0</v>
      </c>
      <c r="J120" s="242"/>
      <c r="K120" s="243">
        <f>ROUND(E120*J120,2)</f>
        <v>0</v>
      </c>
      <c r="L120" s="243">
        <v>21</v>
      </c>
      <c r="M120" s="243">
        <f>G120*(1+L120/100)</f>
        <v>0</v>
      </c>
      <c r="N120" s="241">
        <v>0</v>
      </c>
      <c r="O120" s="241">
        <f>ROUND(E120*N120,2)</f>
        <v>0</v>
      </c>
      <c r="P120" s="241">
        <v>0</v>
      </c>
      <c r="Q120" s="241">
        <f>ROUND(E120*P120,2)</f>
        <v>0</v>
      </c>
      <c r="R120" s="243" t="s">
        <v>165</v>
      </c>
      <c r="S120" s="243" t="s">
        <v>122</v>
      </c>
      <c r="T120" s="244" t="s">
        <v>122</v>
      </c>
      <c r="U120" s="222">
        <v>0.93300000000000005</v>
      </c>
      <c r="V120" s="222">
        <f>ROUND(E120*U120,2)</f>
        <v>40.93</v>
      </c>
      <c r="W120" s="222"/>
      <c r="X120" s="222" t="s">
        <v>280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281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38">
        <v>36</v>
      </c>
      <c r="B121" s="239" t="s">
        <v>282</v>
      </c>
      <c r="C121" s="246" t="s">
        <v>283</v>
      </c>
      <c r="D121" s="240" t="s">
        <v>156</v>
      </c>
      <c r="E121" s="241">
        <v>87.747460000000004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1">
        <v>0</v>
      </c>
      <c r="O121" s="241">
        <f>ROUND(E121*N121,2)</f>
        <v>0</v>
      </c>
      <c r="P121" s="241">
        <v>0</v>
      </c>
      <c r="Q121" s="241">
        <f>ROUND(E121*P121,2)</f>
        <v>0</v>
      </c>
      <c r="R121" s="243" t="s">
        <v>165</v>
      </c>
      <c r="S121" s="243" t="s">
        <v>122</v>
      </c>
      <c r="T121" s="244" t="s">
        <v>122</v>
      </c>
      <c r="U121" s="222">
        <v>0.65300000000000002</v>
      </c>
      <c r="V121" s="222">
        <f>ROUND(E121*U121,2)</f>
        <v>57.3</v>
      </c>
      <c r="W121" s="222"/>
      <c r="X121" s="222" t="s">
        <v>280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281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38">
        <v>37</v>
      </c>
      <c r="B122" s="239" t="s">
        <v>284</v>
      </c>
      <c r="C122" s="246" t="s">
        <v>285</v>
      </c>
      <c r="D122" s="240" t="s">
        <v>156</v>
      </c>
      <c r="E122" s="241">
        <v>43.873730000000002</v>
      </c>
      <c r="F122" s="242"/>
      <c r="G122" s="243">
        <f>ROUND(E122*F122,2)</f>
        <v>0</v>
      </c>
      <c r="H122" s="242"/>
      <c r="I122" s="243">
        <f>ROUND(E122*H122,2)</f>
        <v>0</v>
      </c>
      <c r="J122" s="242"/>
      <c r="K122" s="243">
        <f>ROUND(E122*J122,2)</f>
        <v>0</v>
      </c>
      <c r="L122" s="243">
        <v>21</v>
      </c>
      <c r="M122" s="243">
        <f>G122*(1+L122/100)</f>
        <v>0</v>
      </c>
      <c r="N122" s="241">
        <v>0</v>
      </c>
      <c r="O122" s="241">
        <f>ROUND(E122*N122,2)</f>
        <v>0</v>
      </c>
      <c r="P122" s="241">
        <v>0</v>
      </c>
      <c r="Q122" s="241">
        <f>ROUND(E122*P122,2)</f>
        <v>0</v>
      </c>
      <c r="R122" s="243" t="s">
        <v>165</v>
      </c>
      <c r="S122" s="243" t="s">
        <v>122</v>
      </c>
      <c r="T122" s="244" t="s">
        <v>122</v>
      </c>
      <c r="U122" s="222">
        <v>0.49</v>
      </c>
      <c r="V122" s="222">
        <f>ROUND(E122*U122,2)</f>
        <v>21.5</v>
      </c>
      <c r="W122" s="222"/>
      <c r="X122" s="222" t="s">
        <v>280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281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38">
        <v>38</v>
      </c>
      <c r="B123" s="239" t="s">
        <v>286</v>
      </c>
      <c r="C123" s="246" t="s">
        <v>287</v>
      </c>
      <c r="D123" s="240" t="s">
        <v>156</v>
      </c>
      <c r="E123" s="241">
        <v>614.23221000000001</v>
      </c>
      <c r="F123" s="242"/>
      <c r="G123" s="243">
        <f>ROUND(E123*F123,2)</f>
        <v>0</v>
      </c>
      <c r="H123" s="242"/>
      <c r="I123" s="243">
        <f>ROUND(E123*H123,2)</f>
        <v>0</v>
      </c>
      <c r="J123" s="242"/>
      <c r="K123" s="243">
        <f>ROUND(E123*J123,2)</f>
        <v>0</v>
      </c>
      <c r="L123" s="243">
        <v>21</v>
      </c>
      <c r="M123" s="243">
        <f>G123*(1+L123/100)</f>
        <v>0</v>
      </c>
      <c r="N123" s="241">
        <v>0</v>
      </c>
      <c r="O123" s="241">
        <f>ROUND(E123*N123,2)</f>
        <v>0</v>
      </c>
      <c r="P123" s="241">
        <v>0</v>
      </c>
      <c r="Q123" s="241">
        <f>ROUND(E123*P123,2)</f>
        <v>0</v>
      </c>
      <c r="R123" s="243" t="s">
        <v>165</v>
      </c>
      <c r="S123" s="243" t="s">
        <v>122</v>
      </c>
      <c r="T123" s="244" t="s">
        <v>122</v>
      </c>
      <c r="U123" s="222">
        <v>0</v>
      </c>
      <c r="V123" s="222">
        <f>ROUND(E123*U123,2)</f>
        <v>0</v>
      </c>
      <c r="W123" s="222"/>
      <c r="X123" s="222" t="s">
        <v>280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281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38">
        <v>39</v>
      </c>
      <c r="B124" s="239" t="s">
        <v>288</v>
      </c>
      <c r="C124" s="246" t="s">
        <v>289</v>
      </c>
      <c r="D124" s="240" t="s">
        <v>156</v>
      </c>
      <c r="E124" s="241">
        <v>43.873730000000002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1">
        <v>0</v>
      </c>
      <c r="O124" s="241">
        <f>ROUND(E124*N124,2)</f>
        <v>0</v>
      </c>
      <c r="P124" s="241">
        <v>0</v>
      </c>
      <c r="Q124" s="241">
        <f>ROUND(E124*P124,2)</f>
        <v>0</v>
      </c>
      <c r="R124" s="243" t="s">
        <v>165</v>
      </c>
      <c r="S124" s="243" t="s">
        <v>122</v>
      </c>
      <c r="T124" s="244" t="s">
        <v>122</v>
      </c>
      <c r="U124" s="222">
        <v>0.94199999999999995</v>
      </c>
      <c r="V124" s="222">
        <f>ROUND(E124*U124,2)</f>
        <v>41.33</v>
      </c>
      <c r="W124" s="222"/>
      <c r="X124" s="222" t="s">
        <v>280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281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31">
        <v>40</v>
      </c>
      <c r="B125" s="232" t="s">
        <v>290</v>
      </c>
      <c r="C125" s="247" t="s">
        <v>291</v>
      </c>
      <c r="D125" s="233" t="s">
        <v>156</v>
      </c>
      <c r="E125" s="234">
        <v>438.73728999999997</v>
      </c>
      <c r="F125" s="235"/>
      <c r="G125" s="236">
        <f>ROUND(E125*F125,2)</f>
        <v>0</v>
      </c>
      <c r="H125" s="235"/>
      <c r="I125" s="236">
        <f>ROUND(E125*H125,2)</f>
        <v>0</v>
      </c>
      <c r="J125" s="235"/>
      <c r="K125" s="236">
        <f>ROUND(E125*J125,2)</f>
        <v>0</v>
      </c>
      <c r="L125" s="236">
        <v>21</v>
      </c>
      <c r="M125" s="236">
        <f>G125*(1+L125/100)</f>
        <v>0</v>
      </c>
      <c r="N125" s="234">
        <v>0</v>
      </c>
      <c r="O125" s="234">
        <f>ROUND(E125*N125,2)</f>
        <v>0</v>
      </c>
      <c r="P125" s="234">
        <v>0</v>
      </c>
      <c r="Q125" s="234">
        <f>ROUND(E125*P125,2)</f>
        <v>0</v>
      </c>
      <c r="R125" s="236" t="s">
        <v>165</v>
      </c>
      <c r="S125" s="236" t="s">
        <v>122</v>
      </c>
      <c r="T125" s="237" t="s">
        <v>122</v>
      </c>
      <c r="U125" s="222">
        <v>0.105</v>
      </c>
      <c r="V125" s="222">
        <f>ROUND(E125*U125,2)</f>
        <v>46.07</v>
      </c>
      <c r="W125" s="222"/>
      <c r="X125" s="222" t="s">
        <v>280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281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5">
      <c r="A126" s="3"/>
      <c r="B126" s="4"/>
      <c r="C126" s="248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AE126">
        <v>15</v>
      </c>
      <c r="AF126">
        <v>21</v>
      </c>
      <c r="AG126" t="s">
        <v>104</v>
      </c>
    </row>
    <row r="127" spans="1:60" x14ac:dyDescent="0.25">
      <c r="A127" s="215"/>
      <c r="B127" s="216" t="s">
        <v>29</v>
      </c>
      <c r="C127" s="249"/>
      <c r="D127" s="217"/>
      <c r="E127" s="218"/>
      <c r="F127" s="218"/>
      <c r="G127" s="230">
        <f>G8+G18+G21+G29+G32+G87+G94+G109</f>
        <v>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AE127">
        <f>SUMIF(L7:L125,AE126,G7:G125)</f>
        <v>0</v>
      </c>
      <c r="AF127">
        <f>SUMIF(L7:L125,AF126,G7:G125)</f>
        <v>0</v>
      </c>
      <c r="AG127" t="s">
        <v>136</v>
      </c>
    </row>
    <row r="128" spans="1:60" x14ac:dyDescent="0.25">
      <c r="C128" s="250"/>
      <c r="D128" s="10"/>
      <c r="AG128" t="s">
        <v>137</v>
      </c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FKYNoSqHXk3jeORyfdrXGiGyLmJdiziJMeXPlzJe5iCFnWBCHCjIfb1wk+5+DfeY1ZM+4tK6RXLxpYnGvkAlbA==" saltValue="591BPT6yXlhFNz2xUCiQDg==" spinCount="100000" sheet="1"/>
  <mergeCells count="10">
    <mergeCell ref="C31:G31"/>
    <mergeCell ref="C86:G86"/>
    <mergeCell ref="C93:G93"/>
    <mergeCell ref="C108:G108"/>
    <mergeCell ref="A1:G1"/>
    <mergeCell ref="C2:G2"/>
    <mergeCell ref="C3:G3"/>
    <mergeCell ref="C4:G4"/>
    <mergeCell ref="C16:G16"/>
    <mergeCell ref="C23:G2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 1 Naklady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'1 1 Pol'!Názvy_tisku</vt:lpstr>
      <vt:lpstr>oadresa</vt:lpstr>
      <vt:lpstr>Stavba!Objednatel</vt:lpstr>
      <vt:lpstr>Stavba!Objekt</vt:lpstr>
      <vt:lpstr>'0 1 Naklady'!Oblast_tisku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Zbyněk Rikan</cp:lastModifiedBy>
  <cp:lastPrinted>2019-03-19T12:27:02Z</cp:lastPrinted>
  <dcterms:created xsi:type="dcterms:W3CDTF">2009-04-08T07:15:50Z</dcterms:created>
  <dcterms:modified xsi:type="dcterms:W3CDTF">2022-05-17T09:07:03Z</dcterms:modified>
</cp:coreProperties>
</file>